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<sst xmlns="http://schemas.openxmlformats.org/spreadsheetml/2006/main" count="61" uniqueCount="56">
  <si>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r>
      <rPr>
        <sz val="12"/>
        <color rgb="FF000000"/>
        <rFont val="黑体"/>
        <charset val="134"/>
      </rPr>
      <t>附表</t>
    </r>
  </si>
  <si>
    <r>
      <rPr>
        <sz val="18"/>
        <color rgb="FF000000"/>
        <rFont val="Nimbus Roman No9 L"/>
        <charset val="134"/>
      </rPr>
      <t>2026</t>
    </r>
    <r>
      <rPr>
        <sz val="18"/>
        <color rgb="FF000000"/>
        <rFont val="方正小标宋_GBK"/>
        <charset val="134"/>
      </rPr>
      <t>年国土绿化及重点生态建设投资表</t>
    </r>
    <r>
      <rPr>
        <sz val="18"/>
        <color rgb="FF000000"/>
        <rFont val="Nimbus Roman No9 L"/>
        <charset val="134"/>
      </rPr>
      <t xml:space="preserve">
</t>
    </r>
  </si>
  <si>
    <t>单位：万亩，万元</t>
  </si>
  <si>
    <t>序号</t>
  </si>
  <si>
    <t>项目名称</t>
  </si>
  <si>
    <t>总任务</t>
  </si>
  <si>
    <t>地点及建设内容</t>
  </si>
  <si>
    <t>责任单位</t>
  </si>
  <si>
    <t>投资资金</t>
  </si>
  <si>
    <t>资金来源</t>
  </si>
  <si>
    <t>备注</t>
  </si>
  <si>
    <t>中央及自治区财政资金</t>
  </si>
  <si>
    <r>
      <rPr>
        <b/>
        <sz val="12"/>
        <rFont val="宋体"/>
        <charset val="134"/>
      </rPr>
      <t>地方财政</t>
    </r>
    <r>
      <rPr>
        <b/>
        <sz val="12"/>
        <rFont val="Nimbus Roman No9 L"/>
        <charset val="134"/>
      </rPr>
      <t xml:space="preserve">
</t>
    </r>
    <r>
      <rPr>
        <b/>
        <sz val="12"/>
        <rFont val="宋体"/>
        <charset val="134"/>
      </rPr>
      <t>配套资金</t>
    </r>
  </si>
  <si>
    <t>合计</t>
  </si>
  <si>
    <r>
      <rPr>
        <b/>
        <sz val="12"/>
        <rFont val="宋体"/>
        <charset val="134"/>
      </rPr>
      <t>一、生态</t>
    </r>
    <r>
      <rPr>
        <b/>
        <sz val="12"/>
        <rFont val="方正书宋_GBK"/>
        <charset val="134"/>
      </rPr>
      <t>保护修复</t>
    </r>
  </si>
  <si>
    <r>
      <rPr>
        <sz val="12"/>
        <color theme="1"/>
        <rFont val="宋体"/>
        <charset val="134"/>
      </rPr>
      <t>（一）</t>
    </r>
    <r>
      <rPr>
        <sz val="12"/>
        <color theme="1"/>
        <rFont val="Nimbus Roman No9 L"/>
        <charset val="134"/>
      </rPr>
      <t>“</t>
    </r>
    <r>
      <rPr>
        <sz val="12"/>
        <color theme="1"/>
        <rFont val="宋体"/>
        <charset val="134"/>
      </rPr>
      <t>三北</t>
    </r>
    <r>
      <rPr>
        <sz val="12"/>
        <color theme="1"/>
        <rFont val="Nimbus Roman No9 L"/>
        <charset val="134"/>
      </rPr>
      <t>”</t>
    </r>
    <r>
      <rPr>
        <sz val="12"/>
        <color theme="1"/>
        <rFont val="宋体"/>
        <charset val="134"/>
      </rPr>
      <t>工程林草湿荒一体化保护修复项目</t>
    </r>
  </si>
  <si>
    <r>
      <rPr>
        <sz val="12"/>
        <rFont val="方正书宋_GBK"/>
        <charset val="134"/>
      </rPr>
      <t>包括退化林修复</t>
    </r>
    <r>
      <rPr>
        <sz val="12"/>
        <rFont val="Nimbus Roman No9 L"/>
        <charset val="134"/>
      </rPr>
      <t>2.42</t>
    </r>
    <r>
      <rPr>
        <sz val="12"/>
        <rFont val="方正书宋_GBK"/>
        <charset val="134"/>
      </rPr>
      <t>万亩、中幼林抚育</t>
    </r>
    <r>
      <rPr>
        <sz val="12"/>
        <rFont val="Nimbus Roman No9 L"/>
        <charset val="134"/>
      </rPr>
      <t>0.51</t>
    </r>
    <r>
      <rPr>
        <sz val="12"/>
        <rFont val="方正书宋_GBK"/>
        <charset val="134"/>
      </rPr>
      <t>万亩、退化草原修复3.53万亩。</t>
    </r>
  </si>
  <si>
    <t>林业和草原局</t>
  </si>
  <si>
    <t>退化林修复</t>
  </si>
  <si>
    <t>主要建设内容为补植补造、平茬复壮及抚育管护等，实施地点位于大河乡和新庄集乡境内。</t>
  </si>
  <si>
    <t>中幼林抚育</t>
  </si>
  <si>
    <r>
      <rPr>
        <sz val="12"/>
        <rFont val="方正书宋_GBK"/>
        <charset val="134"/>
      </rPr>
      <t>主要建设内容为柠条平茬复壮</t>
    </r>
    <r>
      <rPr>
        <sz val="12"/>
        <rFont val="Nimbus Roman No9 L"/>
        <charset val="134"/>
      </rPr>
      <t>+</t>
    </r>
    <r>
      <rPr>
        <sz val="12"/>
        <rFont val="方正书宋_GBK"/>
        <charset val="134"/>
      </rPr>
      <t>补播修复等，实施地点位于大河乡和新庄集乡</t>
    </r>
  </si>
  <si>
    <t>退化草原修复</t>
  </si>
  <si>
    <t>主要建设内容为补播草种、施肥及围栏封育等。实施地点位于大河乡、柳泉乡、新庄集乡和太阳山镇境内。</t>
  </si>
  <si>
    <t>（二）南部生态保护修复与水土流失治理项目</t>
  </si>
  <si>
    <r>
      <rPr>
        <sz val="12"/>
        <rFont val="方正书宋_GBK"/>
        <charset val="134"/>
      </rPr>
      <t>总任务</t>
    </r>
    <r>
      <rPr>
        <sz val="12"/>
        <rFont val="Nimbus Roman No9 L"/>
        <charset val="134"/>
      </rPr>
      <t>3.14</t>
    </r>
    <r>
      <rPr>
        <sz val="12"/>
        <rFont val="方正书宋_GBK"/>
        <charset val="134"/>
      </rPr>
      <t>万亩，其中：沙化土地综合治理</t>
    </r>
    <r>
      <rPr>
        <sz val="12"/>
        <rFont val="Nimbus Roman No9 L"/>
        <charset val="134"/>
      </rPr>
      <t>1.83</t>
    </r>
    <r>
      <rPr>
        <sz val="12"/>
        <rFont val="方正书宋_GBK"/>
        <charset val="134"/>
      </rPr>
      <t>万亩，非沙化土地生态修复</t>
    </r>
    <r>
      <rPr>
        <sz val="12"/>
        <rFont val="Nimbus Roman No9 L"/>
        <charset val="134"/>
      </rPr>
      <t>1.31</t>
    </r>
    <r>
      <rPr>
        <sz val="12"/>
        <rFont val="方正书宋_GBK"/>
        <charset val="134"/>
      </rPr>
      <t>万亩。</t>
    </r>
  </si>
  <si>
    <t>沙化土地综合治理</t>
  </si>
  <si>
    <r>
      <rPr>
        <sz val="12"/>
        <rFont val="方正书宋_GBK"/>
        <charset val="134"/>
      </rPr>
      <t>主要建设内容为灌草综合治理</t>
    </r>
    <r>
      <rPr>
        <sz val="12"/>
        <rFont val="Nimbus Roman No9 L"/>
        <charset val="134"/>
      </rPr>
      <t>1.78</t>
    </r>
    <r>
      <rPr>
        <sz val="12"/>
        <rFont val="方正书宋_GBK"/>
        <charset val="134"/>
      </rPr>
      <t>万亩、工程固沙</t>
    </r>
    <r>
      <rPr>
        <sz val="12"/>
        <rFont val="Nimbus Roman No9 L"/>
        <charset val="134"/>
      </rPr>
      <t>0.05</t>
    </r>
    <r>
      <rPr>
        <sz val="12"/>
        <rFont val="方正书宋_GBK"/>
        <charset val="134"/>
      </rPr>
      <t>万亩。实施地点位于大河乡和太阳山镇境内。</t>
    </r>
  </si>
  <si>
    <t>非沙化土地生态修复</t>
  </si>
  <si>
    <r>
      <rPr>
        <sz val="12"/>
        <rFont val="方正书宋_GBK"/>
        <charset val="134"/>
      </rPr>
      <t>主要建设内容为人工种草</t>
    </r>
    <r>
      <rPr>
        <sz val="12"/>
        <rFont val="Nimbus Roman No9 L"/>
        <charset val="134"/>
      </rPr>
      <t>1.31</t>
    </r>
    <r>
      <rPr>
        <sz val="12"/>
        <rFont val="方正书宋_GBK"/>
        <charset val="134"/>
      </rPr>
      <t>万亩。实施地点位于大河乡、红寺堡镇和新庄集乡境内。</t>
    </r>
  </si>
  <si>
    <r>
      <rPr>
        <sz val="12"/>
        <color theme="1"/>
        <rFont val="宋体"/>
        <charset val="134"/>
      </rPr>
      <t>（三）</t>
    </r>
    <r>
      <rPr>
        <sz val="12"/>
        <color theme="1"/>
        <rFont val="Nimbus Roman No9 L"/>
        <charset val="134"/>
      </rPr>
      <t>“</t>
    </r>
    <r>
      <rPr>
        <sz val="12"/>
        <color theme="1"/>
        <rFont val="宋体"/>
        <charset val="134"/>
      </rPr>
      <t>三北</t>
    </r>
    <r>
      <rPr>
        <sz val="12"/>
        <color theme="1"/>
        <rFont val="Nimbus Roman No9 L"/>
        <charset val="134"/>
      </rPr>
      <t>”</t>
    </r>
    <r>
      <rPr>
        <sz val="12"/>
        <color theme="1"/>
        <rFont val="宋体"/>
        <charset val="134"/>
      </rPr>
      <t>工程“两化”奖补资金项目</t>
    </r>
  </si>
  <si>
    <r>
      <rPr>
        <sz val="12"/>
        <rFont val="方正书宋_GBK"/>
        <charset val="134"/>
      </rPr>
      <t>人工酸枣林改造提升</t>
    </r>
    <r>
      <rPr>
        <sz val="12"/>
        <rFont val="Nimbus Roman No9 L"/>
        <charset val="134"/>
      </rPr>
      <t>0.4136</t>
    </r>
    <r>
      <rPr>
        <sz val="12"/>
        <rFont val="方正书宋_GBK"/>
        <charset val="134"/>
      </rPr>
      <t>万亩，酸枣梁野生酸枣林木养护</t>
    </r>
    <r>
      <rPr>
        <sz val="12"/>
        <rFont val="Nimbus Roman No9 L"/>
        <charset val="134"/>
      </rPr>
      <t>0.8327</t>
    </r>
    <r>
      <rPr>
        <sz val="12"/>
        <rFont val="方正书宋_GBK"/>
        <charset val="134"/>
      </rPr>
      <t>万亩，新造林管护面积</t>
    </r>
    <r>
      <rPr>
        <sz val="12"/>
        <rFont val="Nimbus Roman No9 L"/>
        <charset val="134"/>
      </rPr>
      <t>0.42</t>
    </r>
    <r>
      <rPr>
        <sz val="12"/>
        <rFont val="方正书宋_GBK"/>
        <charset val="134"/>
      </rPr>
      <t>万亩及优良野生酸枣资源调查监测等，实施地点位于柳泉乡、红寺堡镇、太阳山镇、新庄集乡等。</t>
    </r>
  </si>
  <si>
    <t>（四）巩固防沙治沙成果项目</t>
  </si>
  <si>
    <r>
      <rPr>
        <sz val="12"/>
        <color theme="1"/>
        <rFont val="方正书宋_GBK"/>
        <charset val="134"/>
      </rPr>
      <t>管护范围主要包括</t>
    </r>
    <r>
      <rPr>
        <sz val="12"/>
        <color theme="1"/>
        <rFont val="Nimbus Roman No9 L"/>
        <charset val="134"/>
      </rPr>
      <t>2021</t>
    </r>
    <r>
      <rPr>
        <sz val="12"/>
        <color theme="1"/>
        <rFont val="方正书宋_GBK"/>
        <charset val="134"/>
      </rPr>
      <t>年新造林管护面积</t>
    </r>
    <r>
      <rPr>
        <sz val="12"/>
        <color theme="1"/>
        <rFont val="Nimbus Roman No9 L"/>
        <charset val="134"/>
      </rPr>
      <t>0.9174</t>
    </r>
    <r>
      <rPr>
        <sz val="12"/>
        <color theme="1"/>
        <rFont val="方正书宋_GBK"/>
        <charset val="134"/>
      </rPr>
      <t>万亩，位于红寺堡镇、大河乡和柳泉乡境内；</t>
    </r>
    <r>
      <rPr>
        <sz val="12"/>
        <color theme="1"/>
        <rFont val="Nimbus Roman No9 L"/>
        <charset val="134"/>
      </rPr>
      <t>2022</t>
    </r>
    <r>
      <rPr>
        <sz val="12"/>
        <color theme="1"/>
        <rFont val="方正书宋_GBK"/>
        <charset val="134"/>
      </rPr>
      <t>年新造林管护面积</t>
    </r>
    <r>
      <rPr>
        <sz val="12"/>
        <color theme="1"/>
        <rFont val="Nimbus Roman No9 L"/>
        <charset val="134"/>
      </rPr>
      <t>0.0685</t>
    </r>
    <r>
      <rPr>
        <sz val="12"/>
        <color theme="1"/>
        <rFont val="方正书宋_GBK"/>
        <charset val="134"/>
      </rPr>
      <t>万亩，位于太阳山镇、红寺堡镇境内。主要巩固措施有补植补造、浇水灌溉、施有机肥等。</t>
    </r>
  </si>
  <si>
    <r>
      <rPr>
        <sz val="12"/>
        <color theme="1"/>
        <rFont val="宋体"/>
        <charset val="134"/>
      </rPr>
      <t>（五）</t>
    </r>
    <r>
      <rPr>
        <sz val="12"/>
        <color theme="1"/>
        <rFont val="Nimbus Roman No9 L"/>
        <charset val="134"/>
      </rPr>
      <t>“</t>
    </r>
    <r>
      <rPr>
        <sz val="12"/>
        <color theme="1"/>
        <rFont val="宋体"/>
        <charset val="134"/>
      </rPr>
      <t>三北</t>
    </r>
    <r>
      <rPr>
        <sz val="12"/>
        <color theme="1"/>
        <rFont val="Nimbus Roman No9 L"/>
        <charset val="134"/>
      </rPr>
      <t>”</t>
    </r>
    <r>
      <rPr>
        <sz val="12"/>
        <color theme="1"/>
        <rFont val="宋体"/>
        <charset val="134"/>
      </rPr>
      <t>工程沙化土地封禁保护补偿项目</t>
    </r>
  </si>
  <si>
    <r>
      <rPr>
        <sz val="12"/>
        <color theme="1"/>
        <rFont val="宋体"/>
        <charset val="134"/>
      </rPr>
      <t>主要建设内容为酸枣梁国家沙化土地封禁保护</t>
    </r>
    <r>
      <rPr>
        <sz val="12"/>
        <color theme="1"/>
        <rFont val="Nimbus Roman No9 L"/>
        <charset val="134"/>
      </rPr>
      <t>15</t>
    </r>
    <r>
      <rPr>
        <sz val="12"/>
        <color theme="1"/>
        <rFont val="宋体"/>
        <charset val="134"/>
      </rPr>
      <t>万亩设施设备维护、维修及成效监测、日常管护管理等。</t>
    </r>
  </si>
  <si>
    <t>二、林草湿资源管理</t>
  </si>
  <si>
    <r>
      <rPr>
        <sz val="12"/>
        <rFont val="方正书宋_GBK"/>
        <charset val="134"/>
      </rPr>
      <t>主要包括林草有害生物管理</t>
    </r>
    <r>
      <rPr>
        <sz val="12"/>
        <rFont val="Nimbus Roman No9 L"/>
        <charset val="134"/>
      </rPr>
      <t>76.79</t>
    </r>
    <r>
      <rPr>
        <sz val="12"/>
        <rFont val="方正书宋_GBK"/>
        <charset val="134"/>
      </rPr>
      <t>万亩、国家和地方公益林管护</t>
    </r>
    <r>
      <rPr>
        <sz val="12"/>
        <rFont val="Nimbus Roman No9 L"/>
        <charset val="134"/>
      </rPr>
      <t>56.05</t>
    </r>
    <r>
      <rPr>
        <sz val="12"/>
        <rFont val="方正书宋_GBK"/>
        <charset val="134"/>
      </rPr>
      <t>万亩、宽幅林带林木养护管理</t>
    </r>
    <r>
      <rPr>
        <sz val="12"/>
        <rFont val="Nimbus Roman No9 L"/>
        <charset val="134"/>
      </rPr>
      <t>5.07</t>
    </r>
    <r>
      <rPr>
        <sz val="12"/>
        <rFont val="方正书宋_GBK"/>
        <charset val="134"/>
      </rPr>
      <t>万亩、太阳山暖泉湖国家湿地公园保护与能力提升建设、古树名木保护、森林草原防火及林长制运行管理等。</t>
    </r>
  </si>
  <si>
    <t>林草有害生物管理</t>
  </si>
  <si>
    <r>
      <rPr>
        <sz val="12"/>
        <rFont val="方正书宋_GBK"/>
        <charset val="134"/>
      </rPr>
      <t>林业有害生物管理面积</t>
    </r>
    <r>
      <rPr>
        <sz val="12"/>
        <rFont val="Nimbus Roman No9 L"/>
        <charset val="134"/>
      </rPr>
      <t>3.79</t>
    </r>
    <r>
      <rPr>
        <sz val="12"/>
        <rFont val="方正书宋_GBK"/>
        <charset val="134"/>
      </rPr>
      <t>万亩，主要包括林业有害生物监测</t>
    </r>
    <r>
      <rPr>
        <sz val="12"/>
        <rFont val="Nimbus Roman No9 L"/>
        <charset val="134"/>
      </rPr>
      <t>1.5</t>
    </r>
    <r>
      <rPr>
        <sz val="12"/>
        <rFont val="方正书宋_GBK"/>
        <charset val="134"/>
      </rPr>
      <t>万亩、食叶害虫防治</t>
    </r>
    <r>
      <rPr>
        <sz val="12"/>
        <rFont val="Nimbus Roman No9 L"/>
        <charset val="134"/>
      </rPr>
      <t>0.6</t>
    </r>
    <r>
      <rPr>
        <sz val="12"/>
        <rFont val="方正书宋_GBK"/>
        <charset val="134"/>
      </rPr>
      <t>万亩、鼠（兔）害防治</t>
    </r>
    <r>
      <rPr>
        <sz val="12"/>
        <rFont val="Nimbus Roman No9 L"/>
        <charset val="134"/>
      </rPr>
      <t>0.45</t>
    </r>
    <r>
      <rPr>
        <sz val="12"/>
        <rFont val="方正书宋_GBK"/>
        <charset val="134"/>
      </rPr>
      <t>万亩、经济林病虫害综合防治</t>
    </r>
    <r>
      <rPr>
        <sz val="12"/>
        <rFont val="Nimbus Roman No9 L"/>
        <charset val="134"/>
      </rPr>
      <t>0.04</t>
    </r>
    <r>
      <rPr>
        <sz val="12"/>
        <rFont val="方正书宋_GBK"/>
        <charset val="134"/>
      </rPr>
      <t>万亩、防治成效评价</t>
    </r>
    <r>
      <rPr>
        <sz val="12"/>
        <rFont val="Nimbus Roman No9 L"/>
        <charset val="134"/>
      </rPr>
      <t>1.2</t>
    </r>
    <r>
      <rPr>
        <sz val="12"/>
        <rFont val="方正书宋_GBK"/>
        <charset val="134"/>
      </rPr>
      <t>万亩、林业有害生物检疫</t>
    </r>
    <r>
      <rPr>
        <sz val="12"/>
        <rFont val="Nimbus Roman No9 L"/>
        <charset val="134"/>
      </rPr>
      <t>0.05</t>
    </r>
    <r>
      <rPr>
        <sz val="12"/>
        <rFont val="方正书宋_GBK"/>
        <charset val="134"/>
      </rPr>
      <t>万批次、蛀干害虫防治</t>
    </r>
    <r>
      <rPr>
        <sz val="12"/>
        <rFont val="Nimbus Roman No9 L"/>
        <charset val="134"/>
      </rPr>
      <t>0.4</t>
    </r>
    <r>
      <rPr>
        <sz val="12"/>
        <rFont val="方正书宋_GBK"/>
        <charset val="134"/>
      </rPr>
      <t>万株；草原有害生物管理面积</t>
    </r>
    <r>
      <rPr>
        <sz val="12"/>
        <rFont val="Nimbus Roman No9 L"/>
        <charset val="134"/>
      </rPr>
      <t>73</t>
    </r>
    <r>
      <rPr>
        <sz val="12"/>
        <rFont val="方正书宋_GBK"/>
        <charset val="134"/>
      </rPr>
      <t>万亩，主要包括草原有害生物监测</t>
    </r>
    <r>
      <rPr>
        <sz val="12"/>
        <rFont val="Nimbus Roman No9 L"/>
        <charset val="134"/>
      </rPr>
      <t>65</t>
    </r>
    <r>
      <rPr>
        <sz val="12"/>
        <rFont val="方正书宋_GBK"/>
        <charset val="134"/>
      </rPr>
      <t>万亩，草原鼠害防治</t>
    </r>
    <r>
      <rPr>
        <sz val="12"/>
        <rFont val="Nimbus Roman No9 L"/>
        <charset val="134"/>
      </rPr>
      <t>4</t>
    </r>
    <r>
      <rPr>
        <sz val="12"/>
        <rFont val="方正书宋_GBK"/>
        <charset val="134"/>
      </rPr>
      <t>万亩，草原虫害防治</t>
    </r>
    <r>
      <rPr>
        <sz val="12"/>
        <rFont val="Nimbus Roman No9 L"/>
        <charset val="134"/>
      </rPr>
      <t>4</t>
    </r>
    <r>
      <rPr>
        <sz val="12"/>
        <rFont val="方正书宋_GBK"/>
        <charset val="134"/>
      </rPr>
      <t>万亩，防治成效评价</t>
    </r>
    <r>
      <rPr>
        <sz val="12"/>
        <rFont val="Nimbus Roman No9 L"/>
        <charset val="134"/>
      </rPr>
      <t>8</t>
    </r>
    <r>
      <rPr>
        <sz val="12"/>
        <rFont val="方正书宋_GBK"/>
        <charset val="134"/>
      </rPr>
      <t>万亩。</t>
    </r>
  </si>
  <si>
    <t>国家和地方公益林管护</t>
  </si>
  <si>
    <r>
      <rPr>
        <sz val="12"/>
        <rFont val="方正书宋_GBK"/>
        <charset val="134"/>
      </rPr>
      <t>国家公益林管护</t>
    </r>
    <r>
      <rPr>
        <sz val="12"/>
        <rFont val="Nimbus Roman No9 L"/>
        <charset val="134"/>
      </rPr>
      <t>30.19</t>
    </r>
    <r>
      <rPr>
        <sz val="12"/>
        <rFont val="方正书宋_GBK"/>
        <charset val="134"/>
      </rPr>
      <t>万亩，地方公益林管护</t>
    </r>
    <r>
      <rPr>
        <sz val="12"/>
        <rFont val="Nimbus Roman No9 L"/>
        <charset val="134"/>
      </rPr>
      <t>25.86</t>
    </r>
    <r>
      <rPr>
        <sz val="12"/>
        <rFont val="方正书宋_GBK"/>
        <charset val="134"/>
      </rPr>
      <t>万亩。主要措施为禁牧封育、森林草原防火、资源设施管理及日常巡护等。</t>
    </r>
  </si>
  <si>
    <t>宽幅林带林木养护管理</t>
  </si>
  <si>
    <r>
      <rPr>
        <sz val="12"/>
        <rFont val="方正书宋_GBK"/>
        <charset val="134"/>
      </rPr>
      <t>北海林场林木管护</t>
    </r>
    <r>
      <rPr>
        <sz val="12"/>
        <rFont val="Nimbus Roman No9 L"/>
        <charset val="134"/>
      </rPr>
      <t>5.07</t>
    </r>
    <r>
      <rPr>
        <sz val="12"/>
        <rFont val="方正书宋_GBK"/>
        <charset val="134"/>
      </rPr>
      <t>万亩，主要措施为灌溉浇水、防火除草及抚育修剪等，实施地点为太阳山、乌沙塘园区、定武东西、慈善林、慈善大道等。</t>
    </r>
  </si>
  <si>
    <t>重要湿地保护与修复</t>
  </si>
  <si>
    <r>
      <rPr>
        <sz val="12"/>
        <rFont val="方正书宋_GBK"/>
        <charset val="134"/>
      </rPr>
      <t>主要建设内容为湿地生境恢复</t>
    </r>
    <r>
      <rPr>
        <sz val="12"/>
        <rFont val="Nimbus Roman No9 L"/>
        <charset val="134"/>
      </rPr>
      <t>11.52hm</t>
    </r>
    <r>
      <rPr>
        <vertAlign val="superscript"/>
        <sz val="12"/>
        <rFont val="Nimbus Roman No9 L"/>
        <charset val="134"/>
      </rPr>
      <t>2</t>
    </r>
    <r>
      <rPr>
        <sz val="12"/>
        <rFont val="Nimbus Roman No9 L"/>
        <charset val="134"/>
      </rPr>
      <t xml:space="preserve"> </t>
    </r>
    <r>
      <rPr>
        <sz val="12"/>
        <rFont val="方正书宋_GBK"/>
        <charset val="134"/>
      </rPr>
      <t>、水质改善工程</t>
    </r>
    <r>
      <rPr>
        <sz val="12"/>
        <rFont val="Nimbus Roman No9 L"/>
        <charset val="134"/>
      </rPr>
      <t>300m</t>
    </r>
    <r>
      <rPr>
        <vertAlign val="superscript"/>
        <sz val="12"/>
        <rFont val="Nimbus Roman No9 L"/>
        <charset val="134"/>
      </rPr>
      <t>2</t>
    </r>
    <r>
      <rPr>
        <sz val="12"/>
        <rFont val="Nimbus Roman No9 L"/>
        <charset val="134"/>
      </rPr>
      <t xml:space="preserve"> </t>
    </r>
    <r>
      <rPr>
        <sz val="12"/>
        <rFont val="方正书宋_GBK"/>
        <charset val="134"/>
      </rPr>
      <t>、东湖清淤疏浚</t>
    </r>
    <r>
      <rPr>
        <sz val="12"/>
        <rFont val="Nimbus Roman No9 L"/>
        <charset val="134"/>
      </rPr>
      <t>1680m</t>
    </r>
    <r>
      <rPr>
        <vertAlign val="superscript"/>
        <sz val="12"/>
        <rFont val="Nimbus Roman No9 L"/>
        <charset val="134"/>
      </rPr>
      <t>3</t>
    </r>
    <r>
      <rPr>
        <sz val="12"/>
        <rFont val="方正书宋_GBK"/>
        <charset val="134"/>
      </rPr>
      <t>、边坡砌护</t>
    </r>
    <r>
      <rPr>
        <sz val="12"/>
        <rFont val="Nimbus Roman No9 L"/>
        <charset val="134"/>
      </rPr>
      <t>408m</t>
    </r>
    <r>
      <rPr>
        <vertAlign val="superscript"/>
        <sz val="12"/>
        <rFont val="Nimbus Roman No9 L"/>
        <charset val="134"/>
      </rPr>
      <t>3</t>
    </r>
    <r>
      <rPr>
        <sz val="12"/>
        <rFont val="方正书宋_GBK"/>
        <charset val="134"/>
      </rPr>
      <t>、泉眼保护</t>
    </r>
    <r>
      <rPr>
        <sz val="12"/>
        <rFont val="Nimbus Roman No9 L"/>
        <charset val="134"/>
      </rPr>
      <t>7</t>
    </r>
    <r>
      <rPr>
        <sz val="12"/>
        <rFont val="方正书宋_GBK"/>
        <charset val="134"/>
      </rPr>
      <t>处、太阳能光伏供电视频监控系统</t>
    </r>
    <r>
      <rPr>
        <sz val="12"/>
        <rFont val="Nimbus Roman No9 L"/>
        <charset val="134"/>
      </rPr>
      <t>3</t>
    </r>
    <r>
      <rPr>
        <sz val="12"/>
        <rFont val="方正书宋_GBK"/>
        <charset val="134"/>
      </rPr>
      <t>套。</t>
    </r>
  </si>
  <si>
    <t>森林草原防火</t>
  </si>
  <si>
    <t>购置防灭火物资（含维修维护），开展森林草原防灭火安全演练、宣传等工作。</t>
  </si>
  <si>
    <t>古树名木保护</t>
  </si>
  <si>
    <r>
      <rPr>
        <sz val="12"/>
        <rFont val="方正书宋_GBK"/>
        <charset val="134"/>
      </rPr>
      <t>对</t>
    </r>
    <r>
      <rPr>
        <sz val="12"/>
        <rFont val="Nimbus Roman No9 L"/>
        <charset val="134"/>
      </rPr>
      <t>17</t>
    </r>
    <r>
      <rPr>
        <sz val="12"/>
        <rFont val="方正书宋_GBK"/>
        <charset val="134"/>
      </rPr>
      <t>株酸枣古树进行围栏保护、建档挂牌、树体修复、抢救性复壮及日常管护等。</t>
    </r>
  </si>
  <si>
    <t>林长制运行管理</t>
  </si>
  <si>
    <t>主要包括林长制培训、宣传、系统维护等。</t>
  </si>
  <si>
    <t>科学发展林下经济</t>
  </si>
  <si>
    <r>
      <rPr>
        <sz val="12"/>
        <rFont val="方正书宋_GBK"/>
        <charset val="134"/>
      </rPr>
      <t>大力发展林下养殖鸡、鹅</t>
    </r>
    <r>
      <rPr>
        <sz val="12"/>
        <color rgb="FF000000"/>
        <rFont val="Nimbus Roman No9 L"/>
        <charset val="134"/>
      </rPr>
      <t>8</t>
    </r>
    <r>
      <rPr>
        <sz val="12"/>
        <color rgb="FF000000"/>
        <rFont val="方正书宋_GBK"/>
        <charset val="134"/>
      </rPr>
      <t>万只。</t>
    </r>
  </si>
  <si>
    <t>推进森林保险体系建设</t>
  </si>
  <si>
    <r>
      <rPr>
        <sz val="12"/>
        <rFont val="方正书宋_GBK"/>
        <charset val="134"/>
      </rPr>
      <t>对红寺堡区</t>
    </r>
    <r>
      <rPr>
        <sz val="12"/>
        <rFont val="Nimbus Roman No9 L"/>
        <charset val="134"/>
      </rPr>
      <t>56.04</t>
    </r>
    <r>
      <rPr>
        <sz val="12"/>
        <rFont val="方正书宋_GBK"/>
        <charset val="134"/>
      </rPr>
      <t>万亩公益林购买森林保险，有效防范自然灾害风险，切实保障公益林免受风灾、霜冻等极端天气影响。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</si>
</sst>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_);[Red]\(0.000\)"/>
  </numFmts>
  <fonts count="46">
    <font>
      <sz val="11"/>
      <name val="等线"/>
      <charset val="134"/>
    </font>
    <font>
      <sz val="10"/>
      <color rgb="FF000000"/>
      <name val="Times New Roman"/>
      <charset val="134"/>
    </font>
    <font>
      <sz val="10"/>
      <color rgb="FFFF0000"/>
      <name val="Times New Roman"/>
      <charset val="134"/>
    </font>
    <font>
      <sz val="12"/>
      <color rgb="FF000000"/>
      <name val="Nimbus Roman No9 L"/>
      <charset val="134"/>
    </font>
    <font>
      <sz val="10"/>
      <color rgb="FF000000"/>
      <name val="Nimbus Roman No9 L"/>
      <charset val="134"/>
    </font>
    <font>
      <sz val="18"/>
      <color rgb="FF000000"/>
      <name val="Nimbus Roman No9 L"/>
      <charset val="134"/>
    </font>
    <font>
      <sz val="10"/>
      <color rgb="FF000000"/>
      <name val="宋体"/>
      <charset val="134"/>
    </font>
    <font>
      <b/>
      <sz val="10"/>
      <color rgb="FFFF0000"/>
      <name val="方正书宋_GBK"/>
      <charset val="134"/>
    </font>
    <font>
      <b/>
      <sz val="12"/>
      <name val="宋体"/>
      <charset val="134"/>
    </font>
    <font>
      <b/>
      <sz val="12"/>
      <name val="Nimbus Roman No9 L"/>
      <charset val="134"/>
    </font>
    <font>
      <b/>
      <sz val="10"/>
      <color rgb="FFFF0000"/>
      <name val="Times New Roman"/>
      <charset val="134"/>
    </font>
    <font>
      <sz val="12"/>
      <name val="Nimbus Roman No9 L"/>
      <charset val="134"/>
    </font>
    <font>
      <sz val="12"/>
      <color theme="1"/>
      <name val="宋体"/>
      <charset val="134"/>
    </font>
    <font>
      <sz val="12"/>
      <color theme="1"/>
      <name val="Nimbus Roman No9 L"/>
      <charset val="134"/>
    </font>
    <font>
      <b/>
      <sz val="12"/>
      <color theme="1"/>
      <name val="Nimbus Roman No9 L"/>
      <charset val="134"/>
    </font>
    <font>
      <sz val="12"/>
      <name val="方正书宋_GBK"/>
      <charset val="134"/>
    </font>
    <font>
      <sz val="10"/>
      <color rgb="FFFF0000"/>
      <name val="方正书宋_GBK"/>
      <charset val="134"/>
    </font>
    <font>
      <sz val="12"/>
      <color theme="1"/>
      <name val="方正书宋_GBK"/>
      <charset val="134"/>
    </font>
    <font>
      <sz val="10"/>
      <color rgb="FF000000"/>
      <name val="方正书宋_GBK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方正书宋_GBK"/>
      <charset val="134"/>
    </font>
    <font>
      <sz val="12"/>
      <color rgb="FF000000"/>
      <name val="黑体"/>
      <charset val="134"/>
    </font>
    <font>
      <b/>
      <sz val="12"/>
      <name val="方正书宋_GBK"/>
      <charset val="134"/>
    </font>
    <font>
      <vertAlign val="superscript"/>
      <sz val="12"/>
      <name val="Nimbus Roman No9 L"/>
      <charset val="134"/>
    </font>
    <font>
      <sz val="18"/>
      <color rgb="FF00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76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7" fontId="18" fillId="2" borderId="0" xfId="0" applyNumberFormat="1" applyFont="1" applyFill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177" fontId="2" fillId="0" borderId="0" xfId="0" applyNumberFormat="1" applyFont="1" applyFill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178" fontId="11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zoomScale="90" zoomScaleNormal="90" workbookViewId="0">
      <pane ySplit="5" topLeftCell="A13" activePane="bottomLeft" state="frozen"/>
      <selection/>
      <selection pane="bottomLeft" activeCell="C15" sqref="C15:C17"/>
    </sheetView>
  </sheetViews>
  <sheetFormatPr defaultColWidth="9" defaultRowHeight="12.75"/>
  <cols>
    <col min="1" max="1" width="7.575" style="4" customWidth="1"/>
    <col min="2" max="2" width="35.7166666666667" style="4" customWidth="1"/>
    <col min="3" max="3" width="12.575" style="5" customWidth="1"/>
    <col min="4" max="4" width="105.225" style="6" customWidth="1"/>
    <col min="5" max="5" width="18.5583333333333" style="4" customWidth="1"/>
    <col min="6" max="6" width="15.2833333333333" style="5" customWidth="1"/>
    <col min="7" max="7" width="15.2833333333333" style="1" customWidth="1"/>
    <col min="8" max="8" width="15.2833333333333" style="5" customWidth="1"/>
    <col min="9" max="9" width="9.05" style="1" customWidth="1"/>
    <col min="10" max="10" width="22.1416666666667" style="7" customWidth="1"/>
    <col min="11" max="11" width="32.2833333333333" style="7" customWidth="1"/>
    <col min="12" max="12" width="10.425" style="7"/>
    <col min="13" max="13" width="10" style="7"/>
    <col min="14" max="14" width="11.575" style="7"/>
    <col min="15" max="16384" width="9" style="1"/>
  </cols>
  <sheetData>
    <row r="1" s="1" customFormat="1" ht="14" customHeight="1" spans="1:14">
      <c r="A1" s="8" t="s">
        <v>0</v>
      </c>
      <c r="B1" s="9"/>
      <c r="C1" s="10"/>
      <c r="D1" s="11"/>
      <c r="E1" s="9"/>
      <c r="F1" s="10"/>
      <c r="G1" s="12"/>
      <c r="H1" s="10"/>
      <c r="I1" s="12"/>
      <c r="J1" s="7"/>
      <c r="K1" s="7"/>
      <c r="L1" s="7"/>
      <c r="M1" s="7"/>
      <c r="N1" s="7"/>
    </row>
    <row r="2" s="1" customFormat="1" ht="26" customHeight="1" spans="1:14">
      <c r="A2" s="13" t="s">
        <v>1</v>
      </c>
      <c r="B2" s="14"/>
      <c r="C2" s="15"/>
      <c r="D2" s="14"/>
      <c r="E2" s="14"/>
      <c r="F2" s="14"/>
      <c r="G2" s="14"/>
      <c r="H2" s="15"/>
      <c r="I2" s="14"/>
      <c r="J2" s="7"/>
      <c r="K2" s="7"/>
      <c r="L2" s="7"/>
      <c r="M2" s="7"/>
      <c r="N2" s="7"/>
    </row>
    <row r="3" s="1" customFormat="1" ht="21" customHeight="1" spans="1:14">
      <c r="A3" s="16"/>
      <c r="B3" s="16"/>
      <c r="C3" s="17"/>
      <c r="D3" s="18"/>
      <c r="E3" s="16"/>
      <c r="F3" s="17"/>
      <c r="G3" s="19"/>
      <c r="H3" s="17"/>
      <c r="I3" s="20" t="s">
        <v>2</v>
      </c>
      <c r="J3" s="7"/>
      <c r="K3" s="21"/>
      <c r="L3" s="7"/>
      <c r="M3" s="7"/>
      <c r="N3" s="7"/>
    </row>
    <row r="4" s="1" customFormat="1" ht="17" customHeight="1" spans="1:14">
      <c r="A4" s="22" t="s">
        <v>3</v>
      </c>
      <c r="B4" s="22" t="s">
        <v>4</v>
      </c>
      <c r="C4" s="23" t="s">
        <v>5</v>
      </c>
      <c r="D4" s="24" t="s">
        <v>6</v>
      </c>
      <c r="E4" s="22" t="s">
        <v>7</v>
      </c>
      <c r="F4" s="23" t="s">
        <v>8</v>
      </c>
      <c r="G4" s="22" t="s">
        <v>9</v>
      </c>
      <c r="H4" s="25"/>
      <c r="I4" s="22" t="s">
        <v>10</v>
      </c>
      <c r="J4" s="7"/>
      <c r="K4" s="26"/>
      <c r="L4" s="7"/>
      <c r="M4" s="7"/>
      <c r="N4" s="7"/>
    </row>
    <row r="5" s="1" customFormat="1" ht="35" customHeight="1" spans="1:14">
      <c r="A5" s="27"/>
      <c r="B5" s="27"/>
      <c r="C5" s="25"/>
      <c r="D5" s="28"/>
      <c r="E5" s="27"/>
      <c r="F5" s="25"/>
      <c r="G5" s="29" t="s">
        <v>11</v>
      </c>
      <c r="H5" s="30" t="s">
        <v>12</v>
      </c>
      <c r="I5" s="27"/>
      <c r="J5" s="7"/>
      <c r="K5" s="7"/>
      <c r="L5" s="7"/>
      <c r="M5" s="7"/>
      <c r="N5" s="7"/>
    </row>
    <row r="6" s="1" customFormat="1" ht="30" customHeight="1" spans="1:14">
      <c r="A6" s="22" t="s">
        <v>13</v>
      </c>
      <c r="B6" s="27"/>
      <c r="C6" s="25">
        <f>C7+C18</f>
        <v>165.1622</v>
      </c>
      <c r="D6" s="31"/>
      <c r="E6" s="32"/>
      <c r="F6" s="25">
        <f>F7+F18</f>
        <v>8214.616</v>
      </c>
      <c r="G6" s="25">
        <f>G7+G18</f>
        <v>7191.2</v>
      </c>
      <c r="H6" s="25">
        <f>H7+H18</f>
        <v>1023.416</v>
      </c>
      <c r="I6" s="33"/>
      <c r="J6" s="7"/>
      <c r="K6" s="7"/>
      <c r="L6" s="7"/>
      <c r="M6" s="7"/>
      <c r="N6" s="7"/>
    </row>
    <row r="7" s="1" customFormat="1" ht="36" customHeight="1" spans="1:14">
      <c r="A7" s="34" t="s">
        <v>14</v>
      </c>
      <c r="B7" s="35"/>
      <c r="C7" s="25">
        <f>C8+C12+C15+C16+C17+C22</f>
        <v>27.2522</v>
      </c>
      <c r="D7" s="31"/>
      <c r="E7" s="32"/>
      <c r="F7" s="25">
        <f>SUM(F8:F17)</f>
        <v>6016.01</v>
      </c>
      <c r="G7" s="25">
        <f>SUM(G8:G17)</f>
        <v>5804.21</v>
      </c>
      <c r="H7" s="25">
        <f>SUM(H8:H17)</f>
        <v>211.8</v>
      </c>
      <c r="I7" s="36"/>
      <c r="J7" s="7"/>
      <c r="K7" s="7"/>
      <c r="L7" s="7"/>
      <c r="M7" s="7"/>
      <c r="N7" s="7"/>
    </row>
    <row r="8" s="2" customFormat="1" ht="30" customHeight="1" spans="1:14">
      <c r="A8" s="37" t="s">
        <v>15</v>
      </c>
      <c r="B8" s="38"/>
      <c r="C8" s="39">
        <f>SUM(C9:C11)</f>
        <v>6.46</v>
      </c>
      <c r="D8" s="40" t="s">
        <v>16</v>
      </c>
      <c r="E8" s="41" t="s">
        <v>17</v>
      </c>
      <c r="F8" s="42">
        <f>G8+H8</f>
        <v>2118</v>
      </c>
      <c r="G8" s="42">
        <f>1032+129+662.4+82.8</f>
        <v>1906.2</v>
      </c>
      <c r="H8" s="42">
        <f>129+82.8</f>
        <v>211.8</v>
      </c>
      <c r="I8" s="43"/>
      <c r="J8"/>
      <c r="K8" s="44"/>
      <c r="L8" s="44"/>
      <c r="M8" s="44"/>
      <c r="N8" s="45"/>
    </row>
    <row r="9" s="2" customFormat="1" ht="30" customHeight="1" spans="1:14">
      <c r="A9" s="46">
        <v>1</v>
      </c>
      <c r="B9" s="47" t="s">
        <v>18</v>
      </c>
      <c r="C9" s="42">
        <f>1.02+1.4</f>
        <v>2.42</v>
      </c>
      <c r="D9" s="40" t="s">
        <v>19</v>
      </c>
      <c r="E9" s="48"/>
      <c r="F9" s="42"/>
      <c r="G9" s="42"/>
      <c r="H9" s="42"/>
      <c r="I9" s="43"/>
      <c r="J9"/>
      <c r="K9" s="44"/>
      <c r="L9" s="44"/>
      <c r="M9" s="45"/>
      <c r="N9" s="44"/>
    </row>
    <row r="10" s="2" customFormat="1" ht="30" customHeight="1" spans="1:14">
      <c r="A10" s="46">
        <v>2</v>
      </c>
      <c r="B10" s="47" t="s">
        <v>20</v>
      </c>
      <c r="C10" s="42">
        <f>0.51</f>
        <v>0.51</v>
      </c>
      <c r="D10" s="40" t="s">
        <v>21</v>
      </c>
      <c r="E10" s="48"/>
      <c r="F10" s="42"/>
      <c r="G10" s="42"/>
      <c r="H10" s="42"/>
      <c r="I10" s="43"/>
      <c r="J10" s="44"/>
      <c r="K10" s="44"/>
      <c r="L10" s="44"/>
      <c r="M10" s="45"/>
      <c r="N10" s="44"/>
    </row>
    <row r="11" s="2" customFormat="1" ht="35" customHeight="1" spans="1:14">
      <c r="A11" s="46">
        <v>3</v>
      </c>
      <c r="B11" s="47" t="s">
        <v>22</v>
      </c>
      <c r="C11" s="42">
        <f>2.03+1.5</f>
        <v>3.53</v>
      </c>
      <c r="D11" s="40" t="s">
        <v>23</v>
      </c>
      <c r="E11" s="48"/>
      <c r="F11" s="42"/>
      <c r="G11" s="42"/>
      <c r="H11" s="42"/>
      <c r="I11" s="43"/>
      <c r="J11" s="44"/>
      <c r="K11" s="44"/>
      <c r="L11" s="44"/>
      <c r="M11" s="44"/>
      <c r="N11" s="44"/>
    </row>
    <row r="12" s="3" customFormat="1" ht="29.25" customHeight="1" spans="1:14">
      <c r="A12" s="37" t="s">
        <v>24</v>
      </c>
      <c r="B12" s="38"/>
      <c r="C12" s="39">
        <f>SUM(C13:C14)</f>
        <v>3.14</v>
      </c>
      <c r="D12" s="49" t="s">
        <v>25</v>
      </c>
      <c r="E12" s="41" t="s">
        <v>17</v>
      </c>
      <c r="F12" s="50">
        <f>G12+H12</f>
        <v>2505.31</v>
      </c>
      <c r="G12" s="50">
        <v>2505.31</v>
      </c>
      <c r="H12" s="50"/>
      <c r="I12" s="50"/>
      <c r="J12" s="51"/>
      <c r="K12" s="51"/>
      <c r="L12" s="51"/>
      <c r="M12" s="52"/>
      <c r="N12" s="51"/>
    </row>
    <row r="13" s="3" customFormat="1" ht="40" customHeight="1" spans="1:14">
      <c r="A13" s="46">
        <v>1</v>
      </c>
      <c r="B13" s="47" t="s">
        <v>26</v>
      </c>
      <c r="C13" s="42">
        <f>1.78+0.05</f>
        <v>1.83</v>
      </c>
      <c r="D13" s="49" t="s">
        <v>27</v>
      </c>
      <c r="E13" s="48"/>
      <c r="F13" s="50"/>
      <c r="G13" s="50"/>
      <c r="H13" s="50"/>
      <c r="I13" s="50"/>
      <c r="J13" s="51"/>
      <c r="K13" s="51"/>
      <c r="L13" s="51"/>
      <c r="M13" s="51"/>
      <c r="N13" s="51"/>
    </row>
    <row r="14" s="3" customFormat="1" ht="35" customHeight="1" spans="1:14">
      <c r="A14" s="46">
        <v>2</v>
      </c>
      <c r="B14" s="47" t="s">
        <v>28</v>
      </c>
      <c r="C14" s="42">
        <v>1.31</v>
      </c>
      <c r="D14" s="49" t="s">
        <v>29</v>
      </c>
      <c r="E14" s="48"/>
      <c r="F14" s="50"/>
      <c r="G14" s="50"/>
      <c r="H14" s="50"/>
      <c r="I14" s="50"/>
      <c r="J14" s="51"/>
      <c r="K14" s="51"/>
      <c r="L14" s="51"/>
      <c r="M14" s="51"/>
      <c r="N14" s="51"/>
    </row>
    <row r="15" s="3" customFormat="1" ht="42" customHeight="1" spans="1:14">
      <c r="A15" s="37" t="s">
        <v>30</v>
      </c>
      <c r="B15" s="38"/>
      <c r="C15" s="39">
        <f>0.4136+0.8327+0.42</f>
        <v>1.6663</v>
      </c>
      <c r="D15" s="49" t="s">
        <v>31</v>
      </c>
      <c r="E15" s="48"/>
      <c r="F15" s="50">
        <f>SUM(G15:H15)</f>
        <v>1000</v>
      </c>
      <c r="G15" s="50">
        <v>1000</v>
      </c>
      <c r="H15" s="50"/>
      <c r="I15" s="50"/>
      <c r="J15" s="51"/>
      <c r="K15" s="51"/>
      <c r="L15" s="51"/>
      <c r="M15" s="51"/>
      <c r="N15" s="51"/>
    </row>
    <row r="16" s="2" customFormat="1" ht="51" customHeight="1" spans="1:14">
      <c r="A16" s="53" t="s">
        <v>32</v>
      </c>
      <c r="B16" s="54"/>
      <c r="C16" s="39">
        <v>0.9859</v>
      </c>
      <c r="D16" s="55" t="s">
        <v>33</v>
      </c>
      <c r="E16" s="41" t="s">
        <v>17</v>
      </c>
      <c r="F16" s="50">
        <f>G16+H16</f>
        <v>197</v>
      </c>
      <c r="G16" s="50">
        <v>197</v>
      </c>
      <c r="H16" s="39"/>
      <c r="I16" s="43"/>
      <c r="J16" s="56"/>
      <c r="K16" s="44"/>
      <c r="L16" s="56"/>
      <c r="M16" s="44"/>
      <c r="N16" s="56"/>
    </row>
    <row r="17" s="2" customFormat="1" ht="44" customHeight="1" spans="1:14">
      <c r="A17" s="37" t="s">
        <v>34</v>
      </c>
      <c r="B17" s="38"/>
      <c r="C17" s="39">
        <v>15</v>
      </c>
      <c r="D17" s="37" t="s">
        <v>35</v>
      </c>
      <c r="E17" s="41" t="s">
        <v>17</v>
      </c>
      <c r="F17" s="50">
        <f>G17+H17</f>
        <v>195.7</v>
      </c>
      <c r="G17" s="50">
        <f>388.7-97-96</f>
        <v>195.7</v>
      </c>
      <c r="H17" s="39"/>
      <c r="I17" s="43"/>
      <c r="K17" s="44"/>
      <c r="L17" s="44"/>
      <c r="M17" s="44"/>
      <c r="N17" s="44"/>
    </row>
    <row r="18" s="3" customFormat="1" ht="49" customHeight="1" spans="1:14">
      <c r="A18" s="34" t="s">
        <v>36</v>
      </c>
      <c r="B18" s="35"/>
      <c r="C18" s="39">
        <f>SUM(C19:C21)</f>
        <v>137.91</v>
      </c>
      <c r="D18" s="49" t="s">
        <v>37</v>
      </c>
      <c r="E18" s="41" t="s">
        <v>17</v>
      </c>
      <c r="F18" s="57">
        <f>SUM(F19:F27)</f>
        <v>2198.606</v>
      </c>
      <c r="G18" s="57">
        <f>SUM(G19:G27)</f>
        <v>1386.99</v>
      </c>
      <c r="H18" s="57">
        <f>SUM(H19:H27)</f>
        <v>811.616</v>
      </c>
      <c r="I18" s="50"/>
      <c r="J18" s="44"/>
      <c r="K18" s="44"/>
      <c r="L18" s="44"/>
      <c r="M18" s="44"/>
      <c r="N18" s="44"/>
    </row>
    <row r="19" s="3" customFormat="1" ht="61" customHeight="1" spans="1:14">
      <c r="A19" s="46">
        <v>1</v>
      </c>
      <c r="B19" s="37" t="s">
        <v>38</v>
      </c>
      <c r="C19" s="42">
        <f>1.5+0.6+0.45+0.04+1.2+65+8</f>
        <v>76.79</v>
      </c>
      <c r="D19" s="49" t="s">
        <v>39</v>
      </c>
      <c r="E19" s="48"/>
      <c r="F19" s="50">
        <f t="shared" ref="F19:F27" si="0">G19+H19</f>
        <v>106.85</v>
      </c>
      <c r="G19" s="50">
        <f>25.85+81</f>
        <v>106.85</v>
      </c>
      <c r="H19" s="50"/>
      <c r="I19" s="50"/>
      <c r="J19"/>
      <c r="K19"/>
      <c r="L19" s="44"/>
      <c r="M19" s="44"/>
      <c r="N19" s="44"/>
    </row>
    <row r="20" s="3" customFormat="1" ht="42" customHeight="1" spans="1:14">
      <c r="A20" s="46">
        <v>2</v>
      </c>
      <c r="B20" s="37" t="s">
        <v>40</v>
      </c>
      <c r="C20" s="42">
        <f>30.19+25.86</f>
        <v>56.05</v>
      </c>
      <c r="D20" s="49" t="s">
        <v>41</v>
      </c>
      <c r="E20" s="48"/>
      <c r="F20" s="50">
        <f t="shared" si="0"/>
        <v>467.74</v>
      </c>
      <c r="G20" s="36">
        <f>114.3+213.8+139.64</f>
        <v>467.74</v>
      </c>
      <c r="H20" s="50"/>
      <c r="I20" s="50"/>
      <c r="J20"/>
      <c r="K20"/>
      <c r="L20" s="44"/>
      <c r="M20" s="44"/>
      <c r="N20" s="44"/>
    </row>
    <row r="21" s="3" customFormat="1" ht="42" customHeight="1" spans="1:14">
      <c r="A21" s="46">
        <v>3</v>
      </c>
      <c r="B21" s="37" t="s">
        <v>42</v>
      </c>
      <c r="C21" s="42">
        <v>5.07</v>
      </c>
      <c r="D21" s="49" t="s">
        <v>43</v>
      </c>
      <c r="E21" s="48"/>
      <c r="F21" s="50">
        <f t="shared" si="0"/>
        <v>1342</v>
      </c>
      <c r="G21" s="50">
        <v>552.8</v>
      </c>
      <c r="H21" s="50">
        <v>789.2</v>
      </c>
      <c r="I21" s="50"/>
      <c r="J21" s="44"/>
      <c r="K21" s="44"/>
      <c r="L21" s="44"/>
      <c r="M21" s="44"/>
      <c r="N21" s="44"/>
    </row>
    <row r="22" s="2" customFormat="1" ht="42" customHeight="1" spans="1:14">
      <c r="A22" s="46">
        <v>4</v>
      </c>
      <c r="B22" s="37" t="s">
        <v>44</v>
      </c>
      <c r="C22" s="38"/>
      <c r="D22" s="49" t="s">
        <v>45</v>
      </c>
      <c r="E22" s="58" t="s">
        <v>17</v>
      </c>
      <c r="F22" s="50">
        <f t="shared" si="0"/>
        <v>175</v>
      </c>
      <c r="G22" s="36">
        <v>175</v>
      </c>
      <c r="H22" s="50"/>
      <c r="I22" s="50"/>
      <c r="J22" s="44"/>
      <c r="K22" s="44"/>
      <c r="L22" s="44"/>
      <c r="M22" s="44"/>
      <c r="N22" s="44"/>
    </row>
    <row r="23" s="2" customFormat="1" ht="30" customHeight="1" spans="1:14">
      <c r="A23" s="46">
        <v>5</v>
      </c>
      <c r="B23" s="37" t="s">
        <v>46</v>
      </c>
      <c r="C23" s="37"/>
      <c r="D23" s="49" t="s">
        <v>47</v>
      </c>
      <c r="E23" s="58"/>
      <c r="F23" s="50">
        <f t="shared" si="0"/>
        <v>31.6</v>
      </c>
      <c r="G23" s="36">
        <f>26.6+5</f>
        <v>31.6</v>
      </c>
      <c r="H23" s="50"/>
      <c r="I23" s="50"/>
      <c r="J23" s="44"/>
      <c r="K23" s="44"/>
      <c r="L23" s="44"/>
      <c r="M23" s="44"/>
      <c r="N23" s="44"/>
    </row>
    <row r="24" s="3" customFormat="1" ht="30" customHeight="1" spans="1:14">
      <c r="A24" s="46">
        <v>6</v>
      </c>
      <c r="B24" s="37" t="s">
        <v>48</v>
      </c>
      <c r="C24" s="38"/>
      <c r="D24" s="49" t="s">
        <v>49</v>
      </c>
      <c r="E24" s="48"/>
      <c r="F24" s="50">
        <f t="shared" si="0"/>
        <v>8</v>
      </c>
      <c r="G24" s="50">
        <v>8</v>
      </c>
      <c r="H24" s="50"/>
      <c r="I24" s="50"/>
      <c r="J24" s="44"/>
      <c r="K24" s="44"/>
      <c r="L24" s="44"/>
      <c r="M24" s="44"/>
      <c r="N24" s="44"/>
    </row>
    <row r="25" s="1" customFormat="1" ht="30" customHeight="1" spans="1:14">
      <c r="A25" s="46">
        <v>7</v>
      </c>
      <c r="B25" s="59" t="s">
        <v>50</v>
      </c>
      <c r="C25" s="60"/>
      <c r="D25" s="40" t="s">
        <v>51</v>
      </c>
      <c r="E25" s="48"/>
      <c r="F25" s="36">
        <f t="shared" si="0"/>
        <v>21</v>
      </c>
      <c r="G25" s="36">
        <v>21</v>
      </c>
      <c r="H25" s="36"/>
      <c r="I25" s="61"/>
      <c r="J25" s="7"/>
      <c r="K25" s="7"/>
      <c r="L25" s="7"/>
      <c r="M25" s="7"/>
      <c r="N25" s="7"/>
    </row>
    <row r="26" ht="30" customHeight="1" spans="1:14">
      <c r="A26" s="46">
        <v>8</v>
      </c>
      <c r="B26" s="59" t="s">
        <v>52</v>
      </c>
      <c r="C26" s="60"/>
      <c r="D26" s="40" t="s">
        <v>53</v>
      </c>
      <c r="E26" s="62"/>
      <c r="F26" s="36">
        <f t="shared" si="0"/>
        <v>24</v>
      </c>
      <c r="G26" s="63">
        <v>24</v>
      </c>
      <c r="H26" s="64"/>
      <c r="I26" s="63"/>
    </row>
    <row r="27" ht="39" customHeight="1" spans="1:14">
      <c r="A27" s="46">
        <v>9</v>
      </c>
      <c r="B27" s="59" t="s">
        <v>54</v>
      </c>
      <c r="C27" s="60"/>
      <c r="D27" s="49" t="s">
        <v>55</v>
      </c>
      <c r="E27" s="62"/>
      <c r="F27" s="36">
        <f t="shared" si="0"/>
        <v>22.416</v>
      </c>
      <c r="G27" s="64"/>
      <c r="H27" s="64">
        <v>22.416</v>
      </c>
      <c r="I27" s="63"/>
    </row>
    <row r="28" spans="1:14">
      <c r="C28" s="4"/>
      <c r="D28" s="65"/>
    </row>
  </sheetData>
  <mergeCells count="34">
    <mergeCell ref="A2:I2"/>
    <mergeCell ref="G4:H4"/>
    <mergeCell ref="A6:B6"/>
    <mergeCell ref="A7:B7"/>
    <mergeCell ref="A8:B8"/>
    <mergeCell ref="A12:B12"/>
    <mergeCell ref="A15:B15"/>
    <mergeCell ref="A16:B16"/>
    <mergeCell ref="A17:B17"/>
    <mergeCell ref="A18:B18"/>
    <mergeCell ref="B22:C22"/>
    <mergeCell ref="B23:C23"/>
    <mergeCell ref="B24:C24"/>
    <mergeCell ref="B25:C25"/>
    <mergeCell ref="B26:C26"/>
    <mergeCell ref="B27:C27"/>
    <mergeCell ref="A4:A5"/>
    <mergeCell ref="B4:B5"/>
    <mergeCell ref="C4:C5"/>
    <mergeCell ref="D4:D5"/>
    <mergeCell ref="E4:E5"/>
    <mergeCell ref="E8:E11"/>
    <mergeCell ref="E12:E14"/>
    <mergeCell ref="E18:E24"/>
    <mergeCell ref="F4:F5"/>
    <mergeCell ref="F8:F11"/>
    <mergeCell ref="F12:F14"/>
    <mergeCell ref="G8:G11"/>
    <mergeCell ref="G12:G14"/>
    <mergeCell ref="H8:H11"/>
    <mergeCell ref="H12:H14"/>
    <mergeCell ref="I4:I5"/>
    <mergeCell ref="I8:I11"/>
    <mergeCell ref="I12:I14"/>
  </mergeCells>
  <printOptions gridLines="1"/>
  <pageMargins left="0.751388888888889" right="0.354166666666667" top="0.629861111111111" bottom="0.118055555555556" header="0.5" footer="0.236111111111111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</dc:creator>
  <cp:lastModifiedBy>张   燕</cp:lastModifiedBy>
  <dcterms:created xsi:type="dcterms:W3CDTF">2021-02-07T09:24:00Z</dcterms:created>
  <cp:lastPrinted>2024-02-10T21:16:00Z</cp:lastPrinted>
  <dcterms:modified xsi:type="dcterms:W3CDTF">2026-02-25T06:38:28Z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277E1C7140054AD2B8EB78ABC0E56C65_13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