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02"/>
  </bookViews>
  <sheets>
    <sheet name="投资概算" sheetId="7" r:id="rId1"/>
    <sheet name="林场" sheetId="12" r:id="rId2"/>
  </sheets>
  <externalReferences>
    <externalReference r:id="rId3"/>
  </externalReferences>
  <definedNames>
    <definedName name="heji" localSheetId="0">#REF!</definedName>
    <definedName name="heji">#REF!</definedName>
    <definedName name="_xlnm.Print_Area" localSheetId="0">投资概算!$A$1:$H$22</definedName>
    <definedName name="_xlnm.Print_Titles" localSheetId="0">投资概算!$1:$5</definedName>
    <definedName name="标段" localSheetId="0">#REF!</definedName>
    <definedName name="标段">#REF!</definedName>
    <definedName name="顶棚" localSheetId="0">#REF!</definedName>
    <definedName name="顶棚">#REF!</definedName>
    <definedName name="多" localSheetId="0">#REF!</definedName>
    <definedName name="多">#REF!</definedName>
    <definedName name="分土方1" localSheetId="0">#REF!</definedName>
    <definedName name="分土方1">#REF!</definedName>
    <definedName name="工10020">[1]附表4单价!$F$14</definedName>
    <definedName name="工10334">[1]附表4单价!$F$133</definedName>
    <definedName name="观景台土方" localSheetId="0">#REF!</definedName>
    <definedName name="观景台土方">#REF!</definedName>
    <definedName name="灌排工程" localSheetId="0">#REF!</definedName>
    <definedName name="灌排工程">#REF!</definedName>
    <definedName name="汇总" localSheetId="0">#REF!</definedName>
    <definedName name="汇总">#REF!</definedName>
    <definedName name="建筑" localSheetId="0">#REF!</definedName>
    <definedName name="建筑">#REF!</definedName>
    <definedName name="建筑小品" localSheetId="0">#REF!</definedName>
    <definedName name="建筑小品">#REF!</definedName>
    <definedName name="六盘山" localSheetId="0">#REF!</definedName>
    <definedName name="六盘山">#REF!</definedName>
    <definedName name="茅草亭" localSheetId="0">#REF!</definedName>
    <definedName name="茅草亭">#REF!</definedName>
    <definedName name="宁水4094">[1]附表4单价!$F$1729</definedName>
    <definedName name="铺装" localSheetId="0">#REF!</definedName>
    <definedName name="铺装">#REF!</definedName>
    <definedName name="亭" localSheetId="0">#REF!</definedName>
    <definedName name="亭">#REF!</definedName>
    <definedName name="亭面" localSheetId="0">#REF!</definedName>
    <definedName name="亭面">#REF!</definedName>
    <definedName name="土方" localSheetId="0">#REF!</definedName>
    <definedName name="土方">#REF!</definedName>
    <definedName name="我" localSheetId="0">#REF!</definedName>
    <definedName name="我">#REF!</definedName>
    <definedName name="小品" localSheetId="0">#REF!</definedName>
    <definedName name="小品">#REF!</definedName>
    <definedName name="园林小品" localSheetId="0">#REF!</definedName>
    <definedName name="园林小品">#REF!</definedName>
    <definedName name="综合估算2" localSheetId="0">#REF!</definedName>
    <definedName name="综合估算2">#REF!</definedName>
    <definedName name="综合估算表" localSheetId="0">#REF!</definedName>
    <definedName name="综合估算表">#REF!</definedName>
  </definedNames>
  <calcPr calcId="144525"/>
</workbook>
</file>

<file path=xl/sharedStrings.xml><?xml version="1.0" encoding="utf-8"?>
<sst xmlns="http://schemas.openxmlformats.org/spreadsheetml/2006/main" count="71" uniqueCount="65">
  <si>
    <t>附表1</t>
  </si>
  <si>
    <t>投资概算汇总表</t>
  </si>
  <si>
    <t>项目名称：吴忠市红寺堡区盐兴公路生态经济防护林建设项目</t>
  </si>
  <si>
    <t>序号</t>
  </si>
  <si>
    <t>项目名称</t>
  </si>
  <si>
    <t>投资概算（万元）</t>
  </si>
  <si>
    <t>占投资额（%）</t>
  </si>
  <si>
    <t>备注</t>
  </si>
  <si>
    <t>建筑工程</t>
  </si>
  <si>
    <t>安装工程</t>
  </si>
  <si>
    <t>其他费用</t>
  </si>
  <si>
    <t>合计</t>
  </si>
  <si>
    <t>一</t>
  </si>
  <si>
    <t>工程直接费</t>
  </si>
  <si>
    <t>绿地整理</t>
  </si>
  <si>
    <t>绿化种植工程</t>
  </si>
  <si>
    <t>苗木（种子）费</t>
  </si>
  <si>
    <t>包括苗木、挖苗、包装、运输等</t>
  </si>
  <si>
    <t>整地费</t>
  </si>
  <si>
    <t>栽植（播种）费</t>
  </si>
  <si>
    <t>灌水费</t>
  </si>
  <si>
    <t xml:space="preserve"> </t>
  </si>
  <si>
    <t>抚育管护费</t>
  </si>
  <si>
    <t>节水灌溉工程</t>
  </si>
  <si>
    <t>连接道路（蓄水池至绿化带）</t>
  </si>
  <si>
    <t>宽4m</t>
  </si>
  <si>
    <t>二</t>
  </si>
  <si>
    <t>测量及设计费（2.5%）</t>
  </si>
  <si>
    <t>地质勘察（0.4%）</t>
  </si>
  <si>
    <t>蓄水池地质勘察</t>
  </si>
  <si>
    <t>工程监理费（2%）</t>
  </si>
  <si>
    <t>招标代理服务费（0.1%）</t>
  </si>
  <si>
    <t>工程财务决算审计等其他费用（0.35%）</t>
  </si>
  <si>
    <t>三</t>
  </si>
  <si>
    <t>总  概  算  表</t>
  </si>
  <si>
    <t xml:space="preserve">工程名称:红寺堡区北海林场2020年基础设施建设工程                          </t>
  </si>
  <si>
    <t xml:space="preserve">          单位:万元</t>
  </si>
  <si>
    <t>编 号</t>
  </si>
  <si>
    <t>工 程 或 费 用 名 称</t>
  </si>
  <si>
    <t>概   算   价   值</t>
  </si>
  <si>
    <t>建  筑</t>
  </si>
  <si>
    <t>设备安装</t>
  </si>
  <si>
    <t>独立</t>
  </si>
  <si>
    <t>合  价</t>
  </si>
  <si>
    <t xml:space="preserve"> 工程费</t>
  </si>
  <si>
    <t>工 程 费</t>
  </si>
  <si>
    <t>费用</t>
  </si>
  <si>
    <t xml:space="preserve"> 第一部分  建筑安装工程</t>
  </si>
  <si>
    <t>土建工程</t>
  </si>
  <si>
    <t>林带滴灌管道工程</t>
  </si>
  <si>
    <t>林带滴灌配套工程</t>
  </si>
  <si>
    <t>四</t>
  </si>
  <si>
    <t>空气能供暖系统</t>
  </si>
  <si>
    <t xml:space="preserve"> 第二部分  机电设备安装工程</t>
  </si>
  <si>
    <t xml:space="preserve"> 第三部分  金属结构安装工程</t>
  </si>
  <si>
    <t>一至三部分合计</t>
  </si>
  <si>
    <t xml:space="preserve"> 第四部分  临时工程(0%)</t>
  </si>
  <si>
    <t>一至四部分合计</t>
  </si>
  <si>
    <t xml:space="preserve"> 第五部分  独立费用</t>
  </si>
  <si>
    <t>工程监理费(2.0%)</t>
  </si>
  <si>
    <t>设计费(3.5%)</t>
  </si>
  <si>
    <t>工程竣(交)工验收费(0.5%)</t>
  </si>
  <si>
    <t>工程审计费(1.0%)</t>
  </si>
  <si>
    <t>一至五部分合计</t>
  </si>
  <si>
    <t>总  投  资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</si>
</sst>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  <numFmt numFmtId="178" formatCode="0_);[Red]\(0\)"/>
  </numFmts>
  <fonts count="48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2"/>
      <name val="仿宋_GB2312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0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" borderId="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7" fillId="2" borderId="4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0" borderId="0"/>
    <xf numFmtId="0" fontId="24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/>
    <xf numFmtId="0" fontId="39" fillId="0" borderId="0">
      <alignment vertical="center"/>
    </xf>
    <xf numFmtId="0" fontId="45" fillId="0" borderId="0"/>
    <xf numFmtId="0" fontId="39" fillId="0" borderId="0"/>
    <xf numFmtId="0" fontId="39" fillId="0" borderId="0"/>
    <xf numFmtId="0" fontId="23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0" fillId="24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5" borderId="3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90" applyFont="1"/>
    <xf numFmtId="0" fontId="7" fillId="0" borderId="0" xfId="90" applyFont="1" applyAlignment="1"/>
    <xf numFmtId="0" fontId="7" fillId="0" borderId="0" xfId="90" applyFont="1" applyAlignment="1">
      <alignment wrapText="1"/>
    </xf>
    <xf numFmtId="0" fontId="8" fillId="0" borderId="0" xfId="90" applyFont="1"/>
    <xf numFmtId="0" fontId="7" fillId="0" borderId="0" xfId="90" applyFont="1"/>
    <xf numFmtId="0" fontId="9" fillId="0" borderId="0" xfId="90" applyFont="1" applyAlignment="1">
      <alignment horizontal="left" vertical="center"/>
    </xf>
    <xf numFmtId="0" fontId="10" fillId="0" borderId="0" xfId="90" applyFont="1" applyBorder="1" applyAlignment="1">
      <alignment horizontal="center" vertical="center" wrapText="1"/>
    </xf>
    <xf numFmtId="0" fontId="11" fillId="0" borderId="2" xfId="90" applyFont="1" applyBorder="1" applyAlignment="1">
      <alignment horizontal="left" vertical="center" wrapText="1"/>
    </xf>
    <xf numFmtId="49" fontId="12" fillId="0" borderId="1" xfId="90" applyNumberFormat="1" applyFont="1" applyBorder="1" applyAlignment="1">
      <alignment horizontal="center" vertical="center"/>
    </xf>
    <xf numFmtId="49" fontId="12" fillId="0" borderId="1" xfId="90" applyNumberFormat="1" applyFont="1" applyBorder="1" applyAlignment="1">
      <alignment horizontal="center" vertical="center" wrapText="1"/>
    </xf>
    <xf numFmtId="0" fontId="12" fillId="0" borderId="1" xfId="90" applyFont="1" applyBorder="1" applyAlignment="1">
      <alignment horizontal="center" vertical="center"/>
    </xf>
    <xf numFmtId="0" fontId="12" fillId="0" borderId="1" xfId="90" applyFont="1" applyBorder="1" applyAlignment="1">
      <alignment horizontal="center" vertical="center" wrapText="1"/>
    </xf>
    <xf numFmtId="0" fontId="12" fillId="0" borderId="1" xfId="90" applyFont="1" applyBorder="1" applyAlignment="1">
      <alignment horizontal="left" vertical="center" wrapText="1"/>
    </xf>
    <xf numFmtId="176" fontId="12" fillId="0" borderId="1" xfId="90" applyNumberFormat="1" applyFont="1" applyBorder="1" applyAlignment="1">
      <alignment horizontal="center" vertical="center"/>
    </xf>
    <xf numFmtId="2" fontId="12" fillId="0" borderId="1" xfId="15" applyNumberFormat="1" applyFont="1" applyBorder="1" applyAlignment="1">
      <alignment horizontal="center" vertical="center"/>
    </xf>
    <xf numFmtId="0" fontId="12" fillId="0" borderId="1" xfId="90" applyFont="1" applyBorder="1"/>
    <xf numFmtId="0" fontId="12" fillId="0" borderId="1" xfId="90" applyNumberFormat="1" applyFont="1" applyBorder="1" applyAlignment="1">
      <alignment horizontal="center" vertical="center" wrapText="1"/>
    </xf>
    <xf numFmtId="0" fontId="11" fillId="0" borderId="1" xfId="90" applyNumberFormat="1" applyFont="1" applyBorder="1" applyAlignment="1">
      <alignment horizontal="center" vertical="center" wrapText="1"/>
    </xf>
    <xf numFmtId="0" fontId="11" fillId="0" borderId="1" xfId="90" applyFont="1" applyBorder="1" applyAlignment="1">
      <alignment horizontal="left" vertical="center" wrapText="1"/>
    </xf>
    <xf numFmtId="176" fontId="11" fillId="0" borderId="1" xfId="90" applyNumberFormat="1" applyFont="1" applyBorder="1" applyAlignment="1">
      <alignment horizontal="center" vertical="center"/>
    </xf>
    <xf numFmtId="2" fontId="11" fillId="0" borderId="1" xfId="15" applyNumberFormat="1" applyFont="1" applyBorder="1" applyAlignment="1">
      <alignment horizontal="center" vertical="center"/>
    </xf>
    <xf numFmtId="0" fontId="11" fillId="0" borderId="1" xfId="90" applyFont="1" applyBorder="1" applyAlignment="1">
      <alignment horizontal="center" vertical="center" wrapText="1"/>
    </xf>
    <xf numFmtId="0" fontId="11" fillId="0" borderId="1" xfId="90" applyFont="1" applyBorder="1"/>
    <xf numFmtId="178" fontId="11" fillId="0" borderId="1" xfId="91" applyNumberFormat="1" applyFont="1" applyBorder="1" applyAlignment="1">
      <alignment horizontal="center" vertical="center"/>
    </xf>
    <xf numFmtId="0" fontId="11" fillId="0" borderId="1" xfId="91" applyFont="1" applyBorder="1" applyAlignment="1">
      <alignment horizontal="left" vertical="center" wrapText="1"/>
    </xf>
    <xf numFmtId="0" fontId="11" fillId="0" borderId="1" xfId="90" applyFont="1" applyFill="1" applyBorder="1" applyAlignment="1">
      <alignment vertical="center" wrapText="1"/>
    </xf>
    <xf numFmtId="177" fontId="11" fillId="0" borderId="1" xfId="90" applyNumberFormat="1" applyFont="1" applyBorder="1" applyAlignment="1">
      <alignment horizontal="center" vertical="center"/>
    </xf>
    <xf numFmtId="0" fontId="11" fillId="0" borderId="1" xfId="86" applyFont="1" applyBorder="1" applyAlignment="1">
      <alignment horizontal="left" vertical="center" wrapText="1"/>
    </xf>
    <xf numFmtId="49" fontId="12" fillId="0" borderId="1" xfId="90" applyNumberFormat="1" applyFont="1" applyBorder="1" applyAlignment="1">
      <alignment vertical="center"/>
    </xf>
    <xf numFmtId="1" fontId="12" fillId="0" borderId="1" xfId="15" applyNumberFormat="1" applyFont="1" applyBorder="1" applyAlignment="1">
      <alignment horizontal="center" vertical="center"/>
    </xf>
    <xf numFmtId="0" fontId="7" fillId="0" borderId="0" xfId="90" applyFont="1" applyAlignment="1">
      <alignment horizontal="center" wrapText="1"/>
    </xf>
    <xf numFmtId="176" fontId="7" fillId="0" borderId="0" xfId="90" applyNumberFormat="1" applyFont="1"/>
    <xf numFmtId="0" fontId="7" fillId="0" borderId="0" xfId="90" applyFont="1" applyBorder="1" applyAlignment="1"/>
    <xf numFmtId="0" fontId="7" fillId="0" borderId="0" xfId="90" applyFont="1" applyBorder="1" applyAlignment="1">
      <alignment wrapText="1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着色 2 2" xfId="5"/>
    <cellStyle name="20% - 着色 6 2" xfId="6"/>
    <cellStyle name="千位分隔[0]" xfId="7" builtinId="6"/>
    <cellStyle name="40% - 强调文字颜色 3" xfId="8" builtinId="39"/>
    <cellStyle name="计算 2" xfId="9"/>
    <cellStyle name="40% - 着色 4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40% - 着色 3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着色 2 2" xfId="43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60% - 着色 6 2" xfId="56"/>
    <cellStyle name="强调文字颜色 6" xfId="57" builtinId="49"/>
    <cellStyle name="40% - 强调文字颜色 6" xfId="58" builtinId="51"/>
    <cellStyle name="着色 5 2" xfId="59"/>
    <cellStyle name="适中 2" xfId="60"/>
    <cellStyle name="20% - 着色 3 2" xfId="61"/>
    <cellStyle name="60% - 强调文字颜色 6" xfId="62" builtinId="52"/>
    <cellStyle name="20% - 着色 4 2" xfId="63"/>
    <cellStyle name="20% - 着色 5 2" xfId="64"/>
    <cellStyle name="着色 1 2" xfId="65"/>
    <cellStyle name="40% - 着色 1 2" xfId="66"/>
    <cellStyle name="40% - 着色 6 2" xfId="67"/>
    <cellStyle name="60% - 着色 1 2" xfId="68"/>
    <cellStyle name="60% - 着色 2 2" xfId="69"/>
    <cellStyle name="60% - 着色 3 2" xfId="70"/>
    <cellStyle name="60% - 着色 4 2" xfId="71"/>
    <cellStyle name="60% - 着色 5 2" xfId="72"/>
    <cellStyle name="百分比 2" xfId="73"/>
    <cellStyle name="百分比 3" xfId="74"/>
    <cellStyle name="标题 1 2" xfId="75"/>
    <cellStyle name="标题 2 2" xfId="76"/>
    <cellStyle name="标题 3 2" xfId="77"/>
    <cellStyle name="标题 4 2" xfId="78"/>
    <cellStyle name="标题 5" xfId="79"/>
    <cellStyle name="差 2" xfId="80"/>
    <cellStyle name="常规 2" xfId="81"/>
    <cellStyle name="常规 2 2" xfId="82"/>
    <cellStyle name="常规 2 3" xfId="83"/>
    <cellStyle name="常规 2 4" xfId="84"/>
    <cellStyle name="常规 3" xfId="85"/>
    <cellStyle name="常规 3 2" xfId="86"/>
    <cellStyle name="常规 4" xfId="87"/>
    <cellStyle name="常规 4 2" xfId="88"/>
    <cellStyle name="常规 5" xfId="89"/>
    <cellStyle name="常规_投资估算表长城中路（正源街-通达街）1.15" xfId="90"/>
    <cellStyle name="常规_投资估算表长城中路（正源街-通达街）1.15_5-绿化投资调整 最终版" xfId="91"/>
    <cellStyle name="着色 6 2" xfId="92"/>
    <cellStyle name="好 2" xfId="93"/>
    <cellStyle name="汇总 2" xfId="94"/>
    <cellStyle name="检查单元格 2" xfId="95"/>
    <cellStyle name="解释性文本 2" xfId="96"/>
    <cellStyle name="警告文本 2" xfId="97"/>
    <cellStyle name="链接单元格 2" xfId="98"/>
    <cellStyle name="输入 2" xfId="99"/>
    <cellStyle name="着色 3 2" xfId="100"/>
    <cellStyle name="着色 4 2" xfId="101"/>
    <cellStyle name="注释 2" xfId="10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3425;&#22799;&#28748;&#21306;&#25903;&#26007;&#20892;&#28192;&#34924;&#30732;&#23450;&#22411;&#22270;&#38598;\&#27704;&#24247;&#20108;&#26399;&#39044;&#31639;&#21464;&#2635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表3工程施工费"/>
      <sheetName val="附表1 人"/>
      <sheetName val="附表2"/>
      <sheetName val="附表2-1主材"/>
      <sheetName val="附表3机"/>
      <sheetName val="附表4单价"/>
      <sheetName val="附表6砼砂浆"/>
      <sheetName val="西支渠增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Z25"/>
  <sheetViews>
    <sheetView tabSelected="1" topLeftCell="A10" workbookViewId="0">
      <selection activeCell="B24" sqref="B24"/>
    </sheetView>
  </sheetViews>
  <sheetFormatPr defaultColWidth="9" defaultRowHeight="24.9" customHeight="1"/>
  <cols>
    <col min="1" max="1" width="6.44166666666667" style="14" customWidth="1"/>
    <col min="2" max="2" width="26.8416666666667" style="12" customWidth="1"/>
    <col min="3" max="3" width="10.4416666666667" style="14" customWidth="1"/>
    <col min="4" max="5" width="8.775" style="14" customWidth="1"/>
    <col min="6" max="6" width="11.3333333333333" style="14" customWidth="1"/>
    <col min="7" max="7" width="10" style="14" customWidth="1"/>
    <col min="8" max="8" width="18.1083333333333" style="14" customWidth="1"/>
    <col min="9" max="9" width="11.125" style="14"/>
    <col min="10" max="16384" width="9" style="14"/>
  </cols>
  <sheetData>
    <row r="1" ht="19.5" customHeight="1" spans="1:1">
      <c r="A1" s="15" t="s">
        <v>0</v>
      </c>
    </row>
    <row r="2" s="10" customFormat="1" ht="22.2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s="10" customFormat="1" ht="24" customHeight="1" spans="1:8">
      <c r="A3" s="17" t="s">
        <v>2</v>
      </c>
      <c r="B3" s="17"/>
      <c r="C3" s="17"/>
      <c r="D3" s="17"/>
      <c r="E3" s="17"/>
      <c r="F3" s="17"/>
      <c r="G3" s="17"/>
      <c r="H3" s="17"/>
    </row>
    <row r="4" s="11" customFormat="1" ht="36" customHeight="1" spans="1:52">
      <c r="A4" s="18" t="s">
        <v>3</v>
      </c>
      <c r="B4" s="19" t="s">
        <v>4</v>
      </c>
      <c r="C4" s="18" t="s">
        <v>5</v>
      </c>
      <c r="D4" s="18"/>
      <c r="E4" s="18"/>
      <c r="F4" s="18"/>
      <c r="G4" s="19" t="s">
        <v>6</v>
      </c>
      <c r="H4" s="20" t="s">
        <v>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</row>
    <row r="5" s="12" customFormat="1" ht="36" customHeight="1" spans="1:52">
      <c r="A5" s="18"/>
      <c r="B5" s="19"/>
      <c r="C5" s="19" t="s">
        <v>8</v>
      </c>
      <c r="D5" s="19" t="s">
        <v>9</v>
      </c>
      <c r="E5" s="19" t="s">
        <v>10</v>
      </c>
      <c r="F5" s="19" t="s">
        <v>11</v>
      </c>
      <c r="G5" s="19"/>
      <c r="H5" s="20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</row>
    <row r="6" ht="36" customHeight="1" spans="1:8">
      <c r="A6" s="21" t="s">
        <v>12</v>
      </c>
      <c r="B6" s="22" t="s">
        <v>13</v>
      </c>
      <c r="C6" s="23">
        <f>C7+C8+C14+C15</f>
        <v>533.89058</v>
      </c>
      <c r="D6" s="23">
        <f>D7+D8+D14+D15</f>
        <v>623.44</v>
      </c>
      <c r="E6" s="23">
        <f>E7+E8+E14+E15</f>
        <v>0</v>
      </c>
      <c r="F6" s="23">
        <v>1157.33058</v>
      </c>
      <c r="G6" s="24">
        <f>F6/$F$22*100</f>
        <v>94.921689606075</v>
      </c>
      <c r="H6" s="25"/>
    </row>
    <row r="7" s="13" customFormat="1" ht="36" customHeight="1" spans="1:8">
      <c r="A7" s="26">
        <v>1</v>
      </c>
      <c r="B7" s="22" t="s">
        <v>14</v>
      </c>
      <c r="C7" s="23">
        <v>61.34</v>
      </c>
      <c r="D7" s="23"/>
      <c r="E7" s="23"/>
      <c r="F7" s="23">
        <v>61.34</v>
      </c>
      <c r="G7" s="24"/>
      <c r="H7" s="20"/>
    </row>
    <row r="8" s="13" customFormat="1" ht="36" customHeight="1" spans="1:8">
      <c r="A8" s="26">
        <v>2</v>
      </c>
      <c r="B8" s="22" t="s">
        <v>15</v>
      </c>
      <c r="C8" s="23">
        <f>SUM(C9:C13)</f>
        <v>268.35058</v>
      </c>
      <c r="D8" s="23">
        <f>SUM(D9:D13)</f>
        <v>0</v>
      </c>
      <c r="E8" s="23">
        <f>SUM(E9:E13)</f>
        <v>0</v>
      </c>
      <c r="F8" s="23">
        <v>268.35058</v>
      </c>
      <c r="G8" s="24"/>
      <c r="H8" s="21"/>
    </row>
    <row r="9" s="13" customFormat="1" ht="36" customHeight="1" spans="1:8">
      <c r="A9" s="27">
        <v>2.1</v>
      </c>
      <c r="B9" s="28" t="s">
        <v>16</v>
      </c>
      <c r="C9" s="29">
        <v>170.32252</v>
      </c>
      <c r="D9" s="29"/>
      <c r="E9" s="29"/>
      <c r="F9" s="29">
        <v>170.32252</v>
      </c>
      <c r="G9" s="30"/>
      <c r="H9" s="28" t="s">
        <v>17</v>
      </c>
    </row>
    <row r="10" s="13" customFormat="1" ht="36" customHeight="1" spans="1:8">
      <c r="A10" s="27">
        <v>2.2</v>
      </c>
      <c r="B10" s="28" t="s">
        <v>18</v>
      </c>
      <c r="C10" s="29">
        <v>23.78</v>
      </c>
      <c r="D10" s="29"/>
      <c r="E10" s="29"/>
      <c r="F10" s="29">
        <v>23.78</v>
      </c>
      <c r="G10" s="30"/>
      <c r="H10" s="31"/>
    </row>
    <row r="11" s="13" customFormat="1" ht="36" customHeight="1" spans="1:8">
      <c r="A11" s="27">
        <v>2.3</v>
      </c>
      <c r="B11" s="28" t="s">
        <v>19</v>
      </c>
      <c r="C11" s="29">
        <v>19.98651</v>
      </c>
      <c r="D11" s="29"/>
      <c r="E11" s="29"/>
      <c r="F11" s="29">
        <v>19.98651</v>
      </c>
      <c r="G11" s="30"/>
      <c r="H11" s="31"/>
    </row>
    <row r="12" s="13" customFormat="1" ht="36" customHeight="1" spans="1:11">
      <c r="A12" s="27">
        <v>2.4</v>
      </c>
      <c r="B12" s="28" t="s">
        <v>20</v>
      </c>
      <c r="C12" s="29">
        <v>24.97368</v>
      </c>
      <c r="D12" s="29"/>
      <c r="E12" s="29"/>
      <c r="F12" s="29">
        <v>24.97368</v>
      </c>
      <c r="G12" s="30"/>
      <c r="H12" s="31"/>
      <c r="K12" s="13" t="s">
        <v>21</v>
      </c>
    </row>
    <row r="13" s="13" customFormat="1" ht="36" customHeight="1" spans="1:8">
      <c r="A13" s="27">
        <v>2.4</v>
      </c>
      <c r="B13" s="28" t="s">
        <v>22</v>
      </c>
      <c r="C13" s="29">
        <v>29.28787</v>
      </c>
      <c r="D13" s="29"/>
      <c r="E13" s="29"/>
      <c r="F13" s="29">
        <v>29.28787</v>
      </c>
      <c r="G13" s="30"/>
      <c r="H13" s="31"/>
    </row>
    <row r="14" s="13" customFormat="1" ht="36" customHeight="1" spans="1:8">
      <c r="A14" s="26">
        <v>3</v>
      </c>
      <c r="B14" s="22" t="s">
        <v>23</v>
      </c>
      <c r="C14" s="23">
        <v>201</v>
      </c>
      <c r="D14" s="23">
        <v>623.44</v>
      </c>
      <c r="E14" s="23"/>
      <c r="F14" s="23">
        <v>824.44</v>
      </c>
      <c r="G14" s="24"/>
      <c r="H14" s="21"/>
    </row>
    <row r="15" s="13" customFormat="1" ht="36" customHeight="1" spans="1:8">
      <c r="A15" s="26">
        <v>4</v>
      </c>
      <c r="B15" s="22" t="s">
        <v>24</v>
      </c>
      <c r="C15" s="23">
        <v>3.2</v>
      </c>
      <c r="D15" s="23"/>
      <c r="E15" s="23"/>
      <c r="F15" s="23">
        <v>3.2</v>
      </c>
      <c r="G15" s="24"/>
      <c r="H15" s="21" t="s">
        <v>25</v>
      </c>
    </row>
    <row r="16" ht="36" customHeight="1" spans="1:8">
      <c r="A16" s="21" t="s">
        <v>26</v>
      </c>
      <c r="B16" s="22" t="s">
        <v>10</v>
      </c>
      <c r="C16" s="29"/>
      <c r="D16" s="29"/>
      <c r="E16" s="23">
        <f>SUM(E17:E21)</f>
        <v>61.91718603</v>
      </c>
      <c r="F16" s="23">
        <f>SUM(F17:F21)</f>
        <v>61.91718603</v>
      </c>
      <c r="G16" s="24">
        <f>F16/$F$22*100</f>
        <v>5.07831039392501</v>
      </c>
      <c r="H16" s="32"/>
    </row>
    <row r="17" ht="36" customHeight="1" spans="1:8">
      <c r="A17" s="33">
        <v>1</v>
      </c>
      <c r="B17" s="34" t="s">
        <v>27</v>
      </c>
      <c r="C17" s="35"/>
      <c r="D17" s="35"/>
      <c r="E17" s="29">
        <f>F17</f>
        <v>28.9332645</v>
      </c>
      <c r="F17" s="29">
        <f>F6*G17/100</f>
        <v>28.9332645</v>
      </c>
      <c r="G17" s="36">
        <v>2.5</v>
      </c>
      <c r="H17" s="31"/>
    </row>
    <row r="18" ht="36" customHeight="1" spans="1:8">
      <c r="A18" s="33">
        <v>2</v>
      </c>
      <c r="B18" s="34" t="s">
        <v>28</v>
      </c>
      <c r="C18" s="35"/>
      <c r="D18" s="35"/>
      <c r="E18" s="29">
        <f>F18</f>
        <v>4.62932232</v>
      </c>
      <c r="F18" s="29">
        <f>F6*G18/100</f>
        <v>4.62932232</v>
      </c>
      <c r="G18" s="36">
        <v>0.4</v>
      </c>
      <c r="H18" s="31" t="s">
        <v>29</v>
      </c>
    </row>
    <row r="19" ht="36" customHeight="1" spans="1:8">
      <c r="A19" s="33">
        <v>3</v>
      </c>
      <c r="B19" s="34" t="s">
        <v>30</v>
      </c>
      <c r="C19" s="35"/>
      <c r="D19" s="35"/>
      <c r="E19" s="29">
        <f>F19</f>
        <v>23.1466116</v>
      </c>
      <c r="F19" s="29">
        <f>F6*G19/100</f>
        <v>23.1466116</v>
      </c>
      <c r="G19" s="36">
        <v>2</v>
      </c>
      <c r="H19" s="31"/>
    </row>
    <row r="20" ht="36" customHeight="1" spans="1:8">
      <c r="A20" s="33">
        <v>4</v>
      </c>
      <c r="B20" s="37" t="s">
        <v>31</v>
      </c>
      <c r="C20" s="35"/>
      <c r="D20" s="35"/>
      <c r="E20" s="29">
        <f>F20</f>
        <v>1.15733058</v>
      </c>
      <c r="F20" s="29">
        <f>F6*G20/100</f>
        <v>1.15733058</v>
      </c>
      <c r="G20" s="36">
        <v>0.1</v>
      </c>
      <c r="H20" s="32"/>
    </row>
    <row r="21" ht="36" customHeight="1" spans="1:8">
      <c r="A21" s="33">
        <v>5</v>
      </c>
      <c r="B21" s="37" t="s">
        <v>32</v>
      </c>
      <c r="C21" s="35"/>
      <c r="D21" s="35"/>
      <c r="E21" s="29">
        <f>F21</f>
        <v>4.05065703</v>
      </c>
      <c r="F21" s="29">
        <f>F6*G21/100</f>
        <v>4.05065703</v>
      </c>
      <c r="G21" s="36">
        <v>0.35</v>
      </c>
      <c r="H21" s="32"/>
    </row>
    <row r="22" ht="36" customHeight="1" spans="1:8">
      <c r="A22" s="18" t="s">
        <v>33</v>
      </c>
      <c r="B22" s="38" t="s">
        <v>11</v>
      </c>
      <c r="C22" s="23">
        <f>C16+C6</f>
        <v>533.89058</v>
      </c>
      <c r="D22" s="23">
        <f>D16+D6</f>
        <v>623.44</v>
      </c>
      <c r="E22" s="23">
        <f>E16+E6</f>
        <v>61.91718603</v>
      </c>
      <c r="F22" s="23">
        <f>F16+F6</f>
        <v>1219.24776603</v>
      </c>
      <c r="G22" s="39">
        <f>F22/$F$22*100</f>
        <v>100</v>
      </c>
      <c r="H22" s="32"/>
    </row>
    <row r="23" customHeight="1" spans="2:8">
      <c r="B23" s="40"/>
      <c r="C23" s="40"/>
      <c r="D23" s="40"/>
      <c r="E23" s="40"/>
      <c r="F23" s="40"/>
      <c r="G23" s="40"/>
      <c r="H23" s="40"/>
    </row>
    <row r="24" customHeight="1" spans="6:6">
      <c r="F24" s="41"/>
    </row>
    <row r="25" customHeight="1" spans="6:6">
      <c r="F25" s="41"/>
    </row>
  </sheetData>
  <mergeCells count="8">
    <mergeCell ref="A2:H2"/>
    <mergeCell ref="A3:H3"/>
    <mergeCell ref="C4:F4"/>
    <mergeCell ref="B23:H23"/>
    <mergeCell ref="A4:A5"/>
    <mergeCell ref="B4:B5"/>
    <mergeCell ref="G4:G5"/>
    <mergeCell ref="H4:H5"/>
  </mergeCells>
  <printOptions horizontalCentered="1"/>
  <pageMargins left="0.393700787401575" right="0.393700787401575" top="0.47244094488189" bottom="0.47244094488189" header="0.31496062992126" footer="0.275590551181102"/>
  <pageSetup paperSize="9" scale="96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7" workbookViewId="0">
      <selection activeCell="B28" sqref="B28"/>
    </sheetView>
  </sheetViews>
  <sheetFormatPr defaultColWidth="9" defaultRowHeight="13.5" outlineLevelCol="6"/>
  <cols>
    <col min="2" max="2" width="24.25" customWidth="1"/>
    <col min="3" max="6" width="10.625" customWidth="1"/>
  </cols>
  <sheetData>
    <row r="1" ht="36" customHeight="1" spans="1:7">
      <c r="A1" s="2" t="s">
        <v>34</v>
      </c>
      <c r="B1" s="2"/>
      <c r="C1" s="2"/>
      <c r="D1" s="2"/>
      <c r="E1" s="2"/>
      <c r="F1" s="2"/>
      <c r="G1" s="2"/>
    </row>
    <row r="2" ht="27" customHeight="1" spans="1:7">
      <c r="A2" s="3" t="s">
        <v>35</v>
      </c>
      <c r="B2" s="3"/>
      <c r="C2" s="3"/>
      <c r="D2" s="3"/>
      <c r="E2" s="3"/>
      <c r="F2" s="3" t="s">
        <v>36</v>
      </c>
      <c r="G2" s="3"/>
    </row>
    <row r="3" s="1" customFormat="1" ht="28" customHeight="1" spans="1:7">
      <c r="A3" s="4" t="s">
        <v>37</v>
      </c>
      <c r="B3" s="4" t="s">
        <v>38</v>
      </c>
      <c r="C3" s="4" t="s">
        <v>39</v>
      </c>
      <c r="D3" s="4"/>
      <c r="E3" s="4"/>
      <c r="F3" s="4"/>
      <c r="G3" s="4" t="s">
        <v>7</v>
      </c>
    </row>
    <row r="4" s="1" customFormat="1" ht="28" customHeight="1" spans="1:7">
      <c r="A4" s="4"/>
      <c r="B4" s="4"/>
      <c r="C4" s="4" t="s">
        <v>40</v>
      </c>
      <c r="D4" s="4" t="s">
        <v>41</v>
      </c>
      <c r="E4" s="4" t="s">
        <v>42</v>
      </c>
      <c r="F4" s="4" t="s">
        <v>43</v>
      </c>
      <c r="G4" s="4"/>
    </row>
    <row r="5" s="1" customFormat="1" ht="28" customHeight="1" spans="1:7">
      <c r="A5" s="4"/>
      <c r="B5" s="4"/>
      <c r="C5" s="4" t="s">
        <v>44</v>
      </c>
      <c r="D5" s="4" t="s">
        <v>45</v>
      </c>
      <c r="E5" s="4" t="s">
        <v>46</v>
      </c>
      <c r="F5" s="4"/>
      <c r="G5" s="4"/>
    </row>
    <row r="6" s="1" customFormat="1" ht="29" customHeight="1" spans="1:7">
      <c r="A6" s="5" t="s">
        <v>47</v>
      </c>
      <c r="B6" s="5"/>
      <c r="C6" s="5">
        <v>186.85</v>
      </c>
      <c r="D6" s="5"/>
      <c r="E6" s="5"/>
      <c r="F6" s="5">
        <v>186.85</v>
      </c>
      <c r="G6" s="5"/>
    </row>
    <row r="7" s="1" customFormat="1" ht="29" customHeight="1" spans="1:7">
      <c r="A7" s="4" t="s">
        <v>12</v>
      </c>
      <c r="B7" s="4" t="s">
        <v>48</v>
      </c>
      <c r="C7" s="4">
        <v>23.36</v>
      </c>
      <c r="D7" s="4"/>
      <c r="E7" s="4"/>
      <c r="F7" s="4">
        <v>23.36</v>
      </c>
      <c r="G7" s="4"/>
    </row>
    <row r="8" s="1" customFormat="1" ht="29" customHeight="1" spans="1:7">
      <c r="A8" s="4" t="s">
        <v>26</v>
      </c>
      <c r="B8" s="4" t="s">
        <v>49</v>
      </c>
      <c r="C8" s="4">
        <v>64.19</v>
      </c>
      <c r="D8" s="4"/>
      <c r="E8" s="4"/>
      <c r="F8" s="4">
        <v>64.19</v>
      </c>
      <c r="G8" s="4"/>
    </row>
    <row r="9" s="1" customFormat="1" ht="29" customHeight="1" spans="1:7">
      <c r="A9" s="4" t="s">
        <v>33</v>
      </c>
      <c r="B9" s="4" t="s">
        <v>50</v>
      </c>
      <c r="C9" s="4">
        <v>76.8</v>
      </c>
      <c r="D9" s="4"/>
      <c r="E9" s="4"/>
      <c r="F9" s="4">
        <v>76.8</v>
      </c>
      <c r="G9" s="4"/>
    </row>
    <row r="10" s="1" customFormat="1" ht="29" customHeight="1" spans="1:7">
      <c r="A10" s="4" t="s">
        <v>51</v>
      </c>
      <c r="B10" s="4" t="s">
        <v>52</v>
      </c>
      <c r="C10" s="4">
        <v>22.5</v>
      </c>
      <c r="D10" s="4"/>
      <c r="E10" s="4"/>
      <c r="F10" s="4">
        <v>22.5</v>
      </c>
      <c r="G10" s="4"/>
    </row>
    <row r="11" s="1" customFormat="1" ht="29" customHeight="1" spans="1:7">
      <c r="A11" s="5" t="s">
        <v>53</v>
      </c>
      <c r="B11" s="5"/>
      <c r="C11" s="5"/>
      <c r="D11" s="5"/>
      <c r="E11" s="5"/>
      <c r="F11" s="5"/>
      <c r="G11" s="5"/>
    </row>
    <row r="12" s="1" customFormat="1" ht="29" customHeight="1" spans="1:7">
      <c r="A12" s="5" t="s">
        <v>54</v>
      </c>
      <c r="B12" s="5"/>
      <c r="C12" s="5"/>
      <c r="D12" s="5"/>
      <c r="E12" s="5"/>
      <c r="F12" s="5"/>
      <c r="G12" s="5"/>
    </row>
    <row r="13" s="1" customFormat="1" ht="29" customHeight="1" spans="1:7">
      <c r="A13" s="5" t="s">
        <v>55</v>
      </c>
      <c r="B13" s="5"/>
      <c r="C13" s="5">
        <v>186.85</v>
      </c>
      <c r="D13" s="5"/>
      <c r="E13" s="5"/>
      <c r="F13" s="5">
        <v>186.85</v>
      </c>
      <c r="G13" s="5"/>
    </row>
    <row r="14" s="1" customFormat="1" ht="29" customHeight="1" spans="1:7">
      <c r="A14" s="5" t="s">
        <v>56</v>
      </c>
      <c r="B14" s="5"/>
      <c r="C14" s="5"/>
      <c r="D14" s="5"/>
      <c r="E14" s="5"/>
      <c r="F14" s="5"/>
      <c r="G14" s="5"/>
    </row>
    <row r="15" s="1" customFormat="1" ht="29" customHeight="1" spans="1:7">
      <c r="A15" s="5" t="s">
        <v>57</v>
      </c>
      <c r="B15" s="5"/>
      <c r="C15" s="5">
        <v>186.85</v>
      </c>
      <c r="D15" s="5"/>
      <c r="E15" s="5"/>
      <c r="F15" s="5">
        <v>186.85</v>
      </c>
      <c r="G15" s="5"/>
    </row>
    <row r="16" s="1" customFormat="1" ht="29" customHeight="1" spans="1:7">
      <c r="A16" s="5" t="s">
        <v>58</v>
      </c>
      <c r="B16" s="5"/>
      <c r="C16" s="5"/>
      <c r="D16" s="5"/>
      <c r="E16" s="5">
        <v>13.08</v>
      </c>
      <c r="F16" s="5">
        <v>13.08</v>
      </c>
      <c r="G16" s="5"/>
    </row>
    <row r="17" s="1" customFormat="1" ht="29" customHeight="1" spans="1:7">
      <c r="A17" s="4">
        <v>1</v>
      </c>
      <c r="B17" s="6" t="s">
        <v>59</v>
      </c>
      <c r="C17" s="4"/>
      <c r="D17" s="4"/>
      <c r="E17" s="4">
        <f>F17</f>
        <v>37.37</v>
      </c>
      <c r="F17" s="4">
        <f>F6*0.2</f>
        <v>37.37</v>
      </c>
      <c r="G17" s="4"/>
    </row>
    <row r="18" s="1" customFormat="1" ht="29" customHeight="1" spans="1:7">
      <c r="A18" s="4">
        <v>2</v>
      </c>
      <c r="B18" s="6" t="s">
        <v>60</v>
      </c>
      <c r="C18" s="4"/>
      <c r="D18" s="4"/>
      <c r="E18" s="7">
        <f>F18</f>
        <v>6.53975</v>
      </c>
      <c r="F18" s="7">
        <f>F6*0.035</f>
        <v>6.53975</v>
      </c>
      <c r="G18" s="4"/>
    </row>
    <row r="19" s="1" customFormat="1" ht="29" customHeight="1" spans="1:7">
      <c r="A19" s="4">
        <v>3</v>
      </c>
      <c r="B19" s="8" t="s">
        <v>61</v>
      </c>
      <c r="C19" s="4"/>
      <c r="D19" s="4"/>
      <c r="E19" s="7">
        <f>F19</f>
        <v>0.93425</v>
      </c>
      <c r="F19" s="7">
        <f>F6*0.005</f>
        <v>0.93425</v>
      </c>
      <c r="G19" s="4"/>
    </row>
    <row r="20" s="1" customFormat="1" ht="29" customHeight="1" spans="1:7">
      <c r="A20" s="4">
        <v>4</v>
      </c>
      <c r="B20" s="8" t="s">
        <v>62</v>
      </c>
      <c r="C20" s="4"/>
      <c r="D20" s="4"/>
      <c r="E20" s="7">
        <f>F20</f>
        <v>1.8685</v>
      </c>
      <c r="F20" s="7">
        <f>F6*0.01</f>
        <v>1.8685</v>
      </c>
      <c r="G20" s="4"/>
    </row>
    <row r="21" s="1" customFormat="1" ht="29" customHeight="1" spans="1:7">
      <c r="A21" s="5" t="s">
        <v>63</v>
      </c>
      <c r="B21" s="5"/>
      <c r="C21" s="5"/>
      <c r="D21" s="5"/>
      <c r="E21" s="5"/>
      <c r="F21" s="5">
        <f>F6+F11+F12+F14+F16</f>
        <v>199.93</v>
      </c>
      <c r="G21" s="5"/>
    </row>
    <row r="22" s="1" customFormat="1" ht="29" customHeight="1" spans="1:7">
      <c r="A22" s="5" t="s">
        <v>64</v>
      </c>
      <c r="B22" s="5"/>
      <c r="C22" s="5"/>
      <c r="D22" s="5"/>
      <c r="E22" s="5"/>
      <c r="F22" s="5">
        <f>F21</f>
        <v>199.93</v>
      </c>
      <c r="G22" s="9"/>
    </row>
  </sheetData>
  <mergeCells count="17">
    <mergeCell ref="A1:G1"/>
    <mergeCell ref="A2:E2"/>
    <mergeCell ref="F2:G2"/>
    <mergeCell ref="C3:F3"/>
    <mergeCell ref="A6:B6"/>
    <mergeCell ref="A11:B11"/>
    <mergeCell ref="A12:B12"/>
    <mergeCell ref="A13:B13"/>
    <mergeCell ref="A14:B14"/>
    <mergeCell ref="A15:B15"/>
    <mergeCell ref="A16:B16"/>
    <mergeCell ref="A21:B21"/>
    <mergeCell ref="A22:B22"/>
    <mergeCell ref="A3:A5"/>
    <mergeCell ref="B3:B5"/>
    <mergeCell ref="F4:F5"/>
    <mergeCell ref="G3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投资概算</vt:lpstr>
      <vt:lpstr>林场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521zuifeng</dc:creator>
  <cp:lastModifiedBy>李岩</cp:lastModifiedBy>
  <dcterms:created xsi:type="dcterms:W3CDTF">2006-09-16T00:00:00Z</dcterms:created>
  <cp:lastPrinted>2020-02-21T02:50:00Z</cp:lastPrinted>
  <dcterms:modified xsi:type="dcterms:W3CDTF">2020-02-22T08:41:53Z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