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3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<sst xmlns="http://schemas.openxmlformats.org/spreadsheetml/2006/main" count="465" uniqueCount="415">
  <si>
    <t>2023年全区地方一般公共预算收入草案表</t>
  </si>
  <si>
    <t>表一</t>
  </si>
  <si>
    <t>单位:万元</t>
  </si>
  <si>
    <t>项目</t>
  </si>
  <si>
    <t>2021年决算数</t>
  </si>
  <si>
    <t>2022年预算数</t>
  </si>
  <si>
    <t>2022年预计完成数</t>
  </si>
  <si>
    <t>2023年预算数</t>
  </si>
  <si>
    <t>比上年完成数
增减%</t>
  </si>
  <si>
    <t>地方一般公共预算收入</t>
  </si>
  <si>
    <t>一、税收收入</t>
  </si>
  <si>
    <t xml:space="preserve">  增值税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</si>
  <si>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</si>
  <si>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</si>
  <si>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</si>
  <si>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</si>
  <si>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</si>
  <si>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</si>
  <si>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</si>
  <si>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</si>
  <si>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</si>
  <si>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</si>
  <si>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</si>
  <si>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</si>
  <si>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</si>
  <si>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</si>
  <si>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二、非税收入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</si>
  <si>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</si>
  <si>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</si>
  <si>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</si>
  <si>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</si>
  <si>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国有资源（资产）有偿使用收入</t>
  </si>
  <si>
    <t xml:space="preserve">  捐赠收入</t>
  </si>
  <si>
    <t xml:space="preserve">  政府住房基金收入</t>
  </si>
  <si>
    <t xml:space="preserve">  其他收入</t>
  </si>
  <si>
    <t>2023年全区一般公共预算支出草案表</t>
  </si>
  <si>
    <t>表二</t>
  </si>
  <si>
    <t xml:space="preserve">            单位：万元</t>
  </si>
  <si>
    <t>科目编码</t>
  </si>
  <si>
    <t>功能科目</t>
  </si>
  <si>
    <t>较上年预算数增减%</t>
  </si>
  <si>
    <t>支 出 合 计</t>
  </si>
  <si>
    <t>201</t>
  </si>
  <si>
    <t>一般公共服务支出</t>
  </si>
  <si>
    <t>202</t>
  </si>
  <si>
    <t>外交支出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</si>
  <si>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</si>
  <si>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</si>
  <si>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</si>
  <si>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</si>
  <si>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</si>
  <si>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</si>
  <si>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</si>
  <si>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</si>
  <si>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</si>
  <si>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</si>
  <si>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</si>
  <si>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</si>
  <si>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</si>
  <si>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</si>
  <si>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</si>
  <si>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</si>
  <si>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</si>
  <si>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</si>
  <si>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</si>
  <si>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</si>
  <si>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</si>
  <si>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</si>
  <si>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</si>
  <si>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资源勘探工业信息等支出</t>
  </si>
  <si>
    <t>216</t>
  </si>
  <si>
    <t>商业服务业等支出</t>
  </si>
  <si>
    <t>217</t>
  </si>
  <si>
    <t>金融支出</t>
  </si>
  <si>
    <t>220</t>
  </si>
  <si>
    <t>自然资源海洋气象等支出</t>
  </si>
  <si>
    <t>221</t>
  </si>
  <si>
    <t>住房保障支出</t>
  </si>
  <si>
    <t>222</t>
  </si>
  <si>
    <t>粮油物资储备支出</t>
  </si>
  <si>
    <t>224</t>
  </si>
  <si>
    <t>灾害防治及应急管理支出</t>
  </si>
  <si>
    <t>227</t>
  </si>
  <si>
    <t>预备费</t>
  </si>
  <si>
    <t>229</t>
  </si>
  <si>
    <t>其他支出</t>
  </si>
  <si>
    <t>232</t>
  </si>
  <si>
    <t>债务付息支出</t>
  </si>
  <si>
    <t>233</t>
  </si>
  <si>
    <t>债务发行费用支出</t>
  </si>
  <si>
    <t>2023年一般公共预算全口径收支平衡表</t>
  </si>
  <si>
    <t>表三</t>
  </si>
  <si>
    <t>单位：万元</t>
  </si>
  <si>
    <t>收   入</t>
  </si>
  <si>
    <t>执行数</t>
  </si>
  <si>
    <t>支   出</t>
  </si>
  <si>
    <t>本级地方一般公共预算收入</t>
  </si>
  <si>
    <t>本级一般公共预算支出</t>
  </si>
  <si>
    <t>上级补助收入</t>
  </si>
  <si>
    <t>补助下级支出</t>
  </si>
  <si>
    <r>
      <rPr>
        <b/>
        <sz val="10"/>
        <rFont val="Times New Roman"/>
        <family val="0"/>
      </rPr>
      <t xml:space="preserve">  </t>
    </r>
    <r>
      <rPr>
        <b/>
        <sz val="10"/>
        <rFont val="仿宋_GB2312"/>
        <family val="0"/>
      </rPr>
      <t>返还性收入</t>
    </r>
  </si>
  <si>
    <r>
      <rPr>
        <b/>
        <sz val="10"/>
        <rFont val="Times New Roman"/>
        <family val="0"/>
      </rPr>
      <t xml:space="preserve">  </t>
    </r>
    <r>
      <rPr>
        <b/>
        <sz val="10"/>
        <rFont val="仿宋_GB2312"/>
        <family val="0"/>
      </rPr>
      <t>返还性支出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</si>
  <si>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所得税基数返还收入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</si>
  <si>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所得税基数返还支出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</si>
  <si>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成品油税费改革税收返还收入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</si>
  <si>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成品油税费改革税收返还支出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</si>
  <si>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增值税税收返还收入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</si>
  <si>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增值税税收返还支出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</si>
  <si>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消费税税收返还收入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</si>
  <si>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消费税税收返还支出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</si>
  <si>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增值税</t>
    </r>
    <r>
      <rPr>
        <sz val="10"/>
        <rFont val="Times New Roman"/>
        <family val="0"/>
      </rPr>
      <t>“</t>
    </r>
    <r>
      <rPr>
        <sz val="10"/>
        <rFont val="仿宋_GB2312"/>
        <family val="0"/>
      </rPr>
      <t>五五分享</t>
    </r>
    <r>
      <rPr>
        <sz val="10"/>
        <rFont val="Times New Roman"/>
        <family val="0"/>
      </rPr>
      <t>”</t>
    </r>
    <r>
      <rPr>
        <sz val="10"/>
        <rFont val="仿宋_GB2312"/>
        <family val="0"/>
      </rPr>
      <t>税收返还收入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</si>
  <si>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增值税</t>
    </r>
    <r>
      <rPr>
        <sz val="10"/>
        <rFont val="Times New Roman"/>
        <family val="0"/>
      </rPr>
      <t>“</t>
    </r>
    <r>
      <rPr>
        <sz val="10"/>
        <rFont val="仿宋_GB2312"/>
        <family val="0"/>
      </rPr>
      <t>五五分享</t>
    </r>
    <r>
      <rPr>
        <sz val="10"/>
        <rFont val="Times New Roman"/>
        <family val="0"/>
      </rPr>
      <t>”</t>
    </r>
    <r>
      <rPr>
        <sz val="10"/>
        <rFont val="仿宋_GB2312"/>
        <family val="0"/>
      </rPr>
      <t>税收返还支出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</si>
  <si>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其他税收返还收入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</si>
  <si>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其他税收返还支出</t>
    </r>
  </si>
  <si>
    <r>
      <rPr>
        <b/>
        <sz val="10"/>
        <rFont val="Times New Roman"/>
        <family val="0"/>
      </rPr>
      <t xml:space="preserve">  </t>
    </r>
    <r>
      <rPr>
        <b/>
        <sz val="10"/>
        <rFont val="仿宋_GB2312"/>
        <family val="0"/>
      </rPr>
      <t>一般性转移支付收入</t>
    </r>
  </si>
  <si>
    <r>
      <rPr>
        <b/>
        <sz val="10"/>
        <rFont val="Times New Roman"/>
        <family val="0"/>
      </rPr>
      <t xml:space="preserve">  </t>
    </r>
    <r>
      <rPr>
        <b/>
        <sz val="10"/>
        <rFont val="仿宋_GB2312"/>
        <family val="0"/>
      </rPr>
      <t>一般性转移支付支出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</si>
  <si>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体制补助收入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</si>
  <si>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体制补助支出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</si>
  <si>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均衡性转移支付收入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</si>
  <si>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均衡性转移支付支出</t>
    </r>
  </si>
  <si>
    <r>
      <rPr>
        <sz val="9.5"/>
        <rFont val="Times New Roman"/>
        <family val="0"/>
      </rPr>
      <t xml:space="preserve">    </t>
    </r>
    <r>
      <rPr>
        <sz val="9.5"/>
        <rFont val="仿宋_GB2312"/>
        <family val="0"/>
      </rPr>
      <t>县级基本财力保障机制奖补资金收入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</si>
  <si>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县级基本财力保障机制奖补资金支出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</si>
  <si>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结算补助收入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</si>
  <si>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结算补助支出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</si>
  <si>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资源枯竭型城市转移支付补助收入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</si>
  <si>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资源枯竭型城市转移支付补助支出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</si>
  <si>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企业事业单位划转补助收入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</si>
  <si>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企业事业单位划转补助支出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</si>
  <si>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产粮（油）大县奖励资金收入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</si>
  <si>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产粮（油）大县奖励资金支出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</si>
  <si>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重点生态功能区转移支付收入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</si>
  <si>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重点生态功能区转移支付支出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</si>
  <si>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固定数额补助收入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</si>
  <si>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固定数额补助支出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</si>
  <si>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革命老区转移支付收入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</si>
  <si>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革命老区转移支付支出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</si>
  <si>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民族地区转移支付收入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</si>
  <si>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民族地区转移支付支出</t>
    </r>
  </si>
  <si>
    <t xml:space="preserve">  巩固脱贫攻坚成果衔接乡村振兴转移支付收入</t>
  </si>
  <si>
    <t xml:space="preserve">  巩固脱贫攻坚成果衔接乡村振兴转移支付支出</t>
  </si>
  <si>
    <r>
      <rPr>
        <sz val="8.5"/>
        <rFont val="Times New Roman"/>
        <family val="0"/>
      </rPr>
      <t xml:space="preserve">    </t>
    </r>
    <r>
      <rPr>
        <sz val="8.5"/>
        <rFont val="仿宋_GB2312"/>
        <family val="0"/>
      </rPr>
      <t>一般公共服务共同财政事权转移支付收入</t>
    </r>
    <r>
      <rPr>
        <sz val="8.5"/>
        <rFont val="Times New Roman"/>
        <family val="0"/>
      </rPr>
      <t xml:space="preserve">  </t>
    </r>
  </si>
  <si>
    <r>
      <rPr>
        <sz val="8.5"/>
        <rFont val="Times New Roman"/>
        <family val="0"/>
      </rPr>
      <t xml:space="preserve">    </t>
    </r>
    <r>
      <rPr>
        <sz val="8.5"/>
        <rFont val="仿宋_GB2312"/>
        <family val="0"/>
      </rPr>
      <t>一般公共服务共同财政事权转移支付支出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</si>
  <si>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外交共同财政事权转移支付收入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</si>
  <si>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外交共同财政事权转移支付支出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</si>
  <si>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国防共同财政事权转移支付收入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</si>
  <si>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国防共同财政事权转移支付支出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</si>
  <si>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公共安全共同财政事权转移支付收入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</si>
  <si>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公共安全共同财政事权转移支付支出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</si>
  <si>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教育共同财政事权转移支付收入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</si>
  <si>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教育共同财政事权转移支付支出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</si>
  <si>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科学技术共同财政事权转移支付收入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</si>
  <si>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科学技术共同财政事权转移支付支出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</si>
  <si>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文化旅游体育与传媒共同财政事权转移支付收入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</si>
  <si>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文化旅游体育与传媒共同财政事权转移支付支出</t>
    </r>
  </si>
  <si>
    <r>
      <rPr>
        <sz val="8.5"/>
        <rFont val="Times New Roman"/>
        <family val="0"/>
      </rPr>
      <t xml:space="preserve">    </t>
    </r>
    <r>
      <rPr>
        <sz val="8.5"/>
        <rFont val="仿宋_GB2312"/>
        <family val="0"/>
      </rPr>
      <t>社会保障和就业共同财政事权转移支付收入</t>
    </r>
  </si>
  <si>
    <r>
      <rPr>
        <sz val="8.5"/>
        <rFont val="Times New Roman"/>
        <family val="0"/>
      </rPr>
      <t xml:space="preserve">    </t>
    </r>
    <r>
      <rPr>
        <sz val="8.5"/>
        <rFont val="仿宋_GB2312"/>
        <family val="0"/>
      </rPr>
      <t>社会保障和就业共同财政事权转移支付支出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</si>
  <si>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医疗卫生共同财政事权转移支付收入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</si>
  <si>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医疗卫生共同财政事权转移支付支出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</si>
  <si>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节能环保共同财政事权转移支付收入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</si>
  <si>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节能环保共同财政事权转移支付支出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</si>
  <si>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城乡社区共同财政事权转移支付收入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</si>
  <si>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城乡社区共同财政事权转移支付支出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</si>
  <si>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农林水共同财政事权转移支付收入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</si>
  <si>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农林水共同财政事权转移支付支出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</si>
  <si>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交通运输共同财政事权转移支付收入</t>
    </r>
  </si>
  <si>
    <r>
      <rPr>
        <sz val="9"/>
        <rFont val="Times New Roman"/>
        <family val="0"/>
      </rPr>
      <t xml:space="preserve">    </t>
    </r>
    <r>
      <rPr>
        <sz val="9"/>
        <rFont val="仿宋_GB2312"/>
        <family val="0"/>
      </rPr>
      <t>交通运输共同财政事权转移支付支出</t>
    </r>
  </si>
  <si>
    <r>
      <rPr>
        <sz val="10"/>
        <rFont val="仿宋_GB2312"/>
        <family val="0"/>
      </rPr>
      <t xml:space="preserve">  资源勘探工业信息等共同财政事权转移支付收入</t>
    </r>
    <r>
      <rPr>
        <sz val="10"/>
        <rFont val="Times New Roman"/>
        <family val="0"/>
      </rPr>
      <t xml:space="preserve">  </t>
    </r>
  </si>
  <si>
    <t xml:space="preserve">  资源勘探工业信息等共同财政事权转移支付支出</t>
  </si>
  <si>
    <r>
      <rPr>
        <sz val="8.5"/>
        <rFont val="Times New Roman"/>
        <family val="0"/>
      </rPr>
      <t xml:space="preserve">    </t>
    </r>
    <r>
      <rPr>
        <sz val="8.5"/>
        <rFont val="仿宋_GB2312"/>
        <family val="0"/>
      </rPr>
      <t>商业服务业等共同财政事权转移支付收入</t>
    </r>
    <r>
      <rPr>
        <sz val="8.5"/>
        <rFont val="Times New Roman"/>
        <family val="0"/>
      </rPr>
      <t xml:space="preserve">  </t>
    </r>
  </si>
  <si>
    <r>
      <rPr>
        <sz val="8.5"/>
        <rFont val="Times New Roman"/>
        <family val="0"/>
      </rPr>
      <t xml:space="preserve">    </t>
    </r>
    <r>
      <rPr>
        <sz val="8.5"/>
        <rFont val="仿宋_GB2312"/>
        <family val="0"/>
      </rPr>
      <t>商业服务业等共同财政事权转移支付支出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</si>
  <si>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金融共同财政事权转移支付收入</t>
    </r>
    <r>
      <rPr>
        <sz val="10"/>
        <rFont val="Times New Roman"/>
        <family val="0"/>
      </rPr>
      <t xml:space="preserve">  </t>
    </r>
  </si>
  <si>
    <r>
      <t xml:space="preserve">    </t>
    </r>
    <r>
      <rPr>
        <sz val="10"/>
        <rFont val="仿宋_GB2312"/>
        <family val="0"/>
      </rPr>
      <t>金融共同财政事权转移支付支出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</si>
  <si>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住房保障共同财政事权转移支付收入</t>
    </r>
    <r>
      <rPr>
        <sz val="10"/>
        <rFont val="Times New Roman"/>
        <family val="0"/>
      </rPr>
      <t xml:space="preserve">  </t>
    </r>
  </si>
  <si>
    <r>
      <rPr>
        <sz val="8.5"/>
        <rFont val="Times New Roman"/>
        <family val="0"/>
      </rPr>
      <t xml:space="preserve">    </t>
    </r>
    <r>
      <rPr>
        <sz val="8.5"/>
        <rFont val="仿宋_GB2312"/>
        <family val="0"/>
      </rPr>
      <t>住房保障共同财政事权转移支付支出</t>
    </r>
  </si>
  <si>
    <r>
      <rPr>
        <sz val="8.5"/>
        <rFont val="Times New Roman"/>
        <family val="0"/>
      </rPr>
      <t xml:space="preserve">    </t>
    </r>
    <r>
      <rPr>
        <sz val="8.5"/>
        <rFont val="仿宋_GB2312"/>
        <family val="0"/>
      </rPr>
      <t>粮油物资储备共同财政事权转移支付收入</t>
    </r>
    <r>
      <rPr>
        <sz val="8.5"/>
        <rFont val="Times New Roman"/>
        <family val="0"/>
      </rPr>
      <t xml:space="preserve">  </t>
    </r>
  </si>
  <si>
    <r>
      <rPr>
        <sz val="8.5"/>
        <rFont val="Times New Roman"/>
        <family val="0"/>
      </rPr>
      <t xml:space="preserve">    </t>
    </r>
    <r>
      <rPr>
        <sz val="8.5"/>
        <rFont val="仿宋_GB2312"/>
        <family val="0"/>
      </rPr>
      <t>粮油物资储备共同财政事权转移支付支出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</si>
  <si>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灾害防治及应急管理共同财政事权转移支付收入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</si>
  <si>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灾害防治及应急管理共同财政事权转移支付支出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</si>
  <si>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其他共同财政事权转移支付收入</t>
    </r>
    <r>
      <rPr>
        <sz val="10"/>
        <rFont val="Times New Roman"/>
        <family val="0"/>
      </rPr>
      <t xml:space="preserve">  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</si>
  <si>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其他共同财政事权转移支付支出</t>
    </r>
    <r>
      <rPr>
        <sz val="10"/>
        <rFont val="Times New Roman"/>
        <family val="0"/>
      </rPr>
      <t xml:space="preserve">  </t>
    </r>
  </si>
  <si>
    <t xml:space="preserve">  增值税留抵退税转移支付收入</t>
  </si>
  <si>
    <t xml:space="preserve">  增值税留抵退税转移支付支出</t>
  </si>
  <si>
    <t xml:space="preserve">  其他退税减税降费转移支付收入</t>
  </si>
  <si>
    <t xml:space="preserve">  其他退税减税降费转移支付支出</t>
  </si>
  <si>
    <t xml:space="preserve">  补充县区财力转移支付收入</t>
  </si>
  <si>
    <t xml:space="preserve">  补充县区财力转移支付支出</t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</si>
  <si>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其他一般性转移支付收入</t>
    </r>
  </si>
  <si>
    <r>
      <rPr>
        <sz val="10"/>
        <rFont val="Times New Roman"/>
        <family val="0"/>
      </rPr>
      <t xml:space="preserve">    </t>
    </r>
    <r>
      <rPr>
        <sz val="10"/>
        <rFont val="仿宋_GB2312"/>
        <family val="0"/>
      </rPr>
      <t>其他一般性转移支付支出</t>
    </r>
  </si>
  <si>
    <r>
      <rPr>
        <b/>
        <sz val="10"/>
        <rFont val="Times New Roman"/>
        <family val="0"/>
      </rPr>
      <t xml:space="preserve">  </t>
    </r>
    <r>
      <rPr>
        <b/>
        <sz val="10"/>
        <rFont val="仿宋_GB2312"/>
        <family val="0"/>
      </rPr>
      <t>专项转移支付收入</t>
    </r>
  </si>
  <si>
    <r>
      <rPr>
        <b/>
        <sz val="10"/>
        <rFont val="Times New Roman"/>
        <family val="0"/>
      </rPr>
      <t xml:space="preserve">  </t>
    </r>
    <r>
      <rPr>
        <b/>
        <sz val="10"/>
        <rFont val="仿宋_GB2312"/>
        <family val="0"/>
      </rPr>
      <t>专项转移支付支出</t>
    </r>
  </si>
  <si>
    <t>上解收入</t>
  </si>
  <si>
    <t>上解支出</t>
  </si>
  <si>
    <r>
      <rPr>
        <sz val="10"/>
        <rFont val="Times New Roman"/>
        <family val="0"/>
      </rPr>
      <t xml:space="preserve">   </t>
    </r>
    <r>
      <rPr>
        <sz val="10"/>
        <rFont val="仿宋_GB2312"/>
        <family val="0"/>
      </rPr>
      <t>体制上解收入</t>
    </r>
  </si>
  <si>
    <r>
      <rPr>
        <sz val="10"/>
        <rFont val="Times New Roman"/>
        <family val="0"/>
      </rPr>
      <t xml:space="preserve">   </t>
    </r>
    <r>
      <rPr>
        <sz val="10"/>
        <rFont val="仿宋_GB2312"/>
        <family val="0"/>
      </rPr>
      <t>体制上解支出</t>
    </r>
  </si>
  <si>
    <r>
      <rPr>
        <sz val="10"/>
        <rFont val="Times New Roman"/>
        <family val="0"/>
      </rPr>
      <t xml:space="preserve">   </t>
    </r>
    <r>
      <rPr>
        <sz val="10"/>
        <rFont val="仿宋_GB2312"/>
        <family val="0"/>
      </rPr>
      <t>专项上解收入</t>
    </r>
  </si>
  <si>
    <r>
      <rPr>
        <sz val="10"/>
        <rFont val="Times New Roman"/>
        <family val="0"/>
      </rPr>
      <t xml:space="preserve">   </t>
    </r>
    <r>
      <rPr>
        <sz val="10"/>
        <rFont val="仿宋_GB2312"/>
        <family val="0"/>
      </rPr>
      <t>专项上解支出</t>
    </r>
  </si>
  <si>
    <t>调入资金</t>
  </si>
  <si>
    <t>调出资金</t>
  </si>
  <si>
    <r>
      <rPr>
        <sz val="10"/>
        <rFont val="Times New Roman"/>
        <family val="0"/>
      </rPr>
      <t xml:space="preserve">  </t>
    </r>
    <r>
      <rPr>
        <sz val="10"/>
        <rFont val="仿宋_GB2312"/>
        <family val="0"/>
      </rPr>
      <t>从政府性基金预算调入一般公共预算</t>
    </r>
  </si>
  <si>
    <r>
      <rPr>
        <sz val="9"/>
        <rFont val="Times New Roman"/>
        <family val="0"/>
      </rPr>
      <t xml:space="preserve">  </t>
    </r>
    <r>
      <rPr>
        <sz val="9"/>
        <rFont val="仿宋_GB2312"/>
        <family val="0"/>
      </rPr>
      <t>从国有资本经营预算调入一般公共预算</t>
    </r>
  </si>
  <si>
    <r>
      <rPr>
        <sz val="10"/>
        <rFont val="Times New Roman"/>
        <family val="0"/>
      </rPr>
      <t xml:space="preserve">  </t>
    </r>
    <r>
      <rPr>
        <sz val="10"/>
        <rFont val="仿宋_GB2312"/>
        <family val="0"/>
      </rPr>
      <t>从其他资金调入一般公共预算</t>
    </r>
  </si>
  <si>
    <t>动用预算稳定调节基金</t>
  </si>
  <si>
    <t>安排预算稳定调节基金</t>
  </si>
  <si>
    <t>债务收入</t>
  </si>
  <si>
    <t>债务还本支出</t>
  </si>
  <si>
    <t>债务转贷收入</t>
  </si>
  <si>
    <t>债务转贷支出</t>
  </si>
  <si>
    <t>上年结转</t>
  </si>
  <si>
    <t>年终结余</t>
  </si>
  <si>
    <t>接受其他地区援助收入</t>
  </si>
  <si>
    <t>减：结转下年的支出</t>
  </si>
  <si>
    <t>净结余</t>
  </si>
  <si>
    <r>
      <rPr>
        <b/>
        <sz val="10"/>
        <rFont val="仿宋_GB2312"/>
        <family val="0"/>
      </rPr>
      <t>总</t>
    </r>
    <r>
      <rPr>
        <b/>
        <sz val="10"/>
        <rFont val="Times New Roman"/>
        <family val="0"/>
      </rPr>
      <t xml:space="preserve">  </t>
    </r>
    <r>
      <rPr>
        <b/>
        <sz val="10"/>
        <rFont val="仿宋_GB2312"/>
        <family val="0"/>
      </rPr>
      <t>计</t>
    </r>
  </si>
  <si>
    <t>2023年政府性基金预算收支草案表</t>
  </si>
  <si>
    <t>表四</t>
  </si>
  <si>
    <t>收      入</t>
  </si>
  <si>
    <t>支      出</t>
  </si>
  <si>
    <t>项      目</t>
  </si>
  <si>
    <t>2022年
预算数</t>
  </si>
  <si>
    <t>2022年
完成数</t>
  </si>
  <si>
    <t>2023年
预算数</t>
  </si>
  <si>
    <t>较上年完成数增减%</t>
  </si>
  <si>
    <t>一、政府性基金收入</t>
  </si>
  <si>
    <t>一、文化旅游体育与传媒支出</t>
  </si>
  <si>
    <t xml:space="preserve">  农网还贷资金收入</t>
  </si>
  <si>
    <t xml:space="preserve">    国家电影事业发展专项资金安排的支出</t>
  </si>
  <si>
    <t xml:space="preserve">  港口建设费收入</t>
  </si>
  <si>
    <t xml:space="preserve">       资助国产影片放映</t>
  </si>
  <si>
    <t xml:space="preserve">  国家电影事业发展专项资金收入</t>
  </si>
  <si>
    <t xml:space="preserve">       资助影院建设</t>
  </si>
  <si>
    <t xml:space="preserve">  国有土地收益基金收入</t>
  </si>
  <si>
    <t xml:space="preserve">       其他国家电影事业发展专项资金支出</t>
  </si>
  <si>
    <t xml:space="preserve">  农业土地开发资金收入</t>
  </si>
  <si>
    <t xml:space="preserve">    旅游发展基金支出</t>
  </si>
  <si>
    <t xml:space="preserve">  国有土地使用权出让收入</t>
  </si>
  <si>
    <t>二、社会保障和就业支出</t>
  </si>
  <si>
    <t xml:space="preserve">    土地出让价款收入</t>
  </si>
  <si>
    <t xml:space="preserve">    大中型水库移民后期扶持基金支出</t>
  </si>
  <si>
    <t xml:space="preserve">    补缴的土地价款</t>
  </si>
  <si>
    <t xml:space="preserve">       移民补助</t>
  </si>
  <si>
    <t xml:space="preserve">    划拨土地收入</t>
  </si>
  <si>
    <t xml:space="preserve">       基础设施建设和经济发展</t>
  </si>
  <si>
    <t xml:space="preserve">    缴纳新增建设用地土地有偿使用费</t>
  </si>
  <si>
    <t xml:space="preserve">       其他大中型水库移民后期扶持资金支出</t>
  </si>
  <si>
    <t xml:space="preserve">    其他土地出让收入</t>
  </si>
  <si>
    <t xml:space="preserve"> </t>
  </si>
  <si>
    <t xml:space="preserve">    小型水库移民扶助基金安排的支出</t>
  </si>
  <si>
    <t xml:space="preserve">  大中型水库库区基金收入</t>
  </si>
  <si>
    <t xml:space="preserve">    小型水库移民扶助基金对应专项债务收入安排的支出</t>
  </si>
  <si>
    <t xml:space="preserve">  彩票公益金收入</t>
  </si>
  <si>
    <t>三、节能环保支出</t>
  </si>
  <si>
    <t xml:space="preserve">    福利彩票公益金收入</t>
  </si>
  <si>
    <t>四、城乡社区支出</t>
  </si>
  <si>
    <t xml:space="preserve">    体育彩票公益金收入</t>
  </si>
  <si>
    <t xml:space="preserve">    国有土地使用权出让收入安排的支出</t>
  </si>
  <si>
    <t xml:space="preserve">  城市基础设施配套费收入</t>
  </si>
  <si>
    <t xml:space="preserve">    国有土地收益基金安排的支出</t>
  </si>
  <si>
    <t xml:space="preserve">  小型水库移民扶助基金收入</t>
  </si>
  <si>
    <t xml:space="preserve">    农业土地开发资金安排的支出</t>
  </si>
  <si>
    <t xml:space="preserve">  国家重大水利工程建设基金收入</t>
  </si>
  <si>
    <t xml:space="preserve">    城市基础设施配套费安排的支出</t>
  </si>
  <si>
    <t xml:space="preserve">    地方重大水利工程建设资金</t>
  </si>
  <si>
    <t xml:space="preserve">    污水处理费安排的支出</t>
  </si>
  <si>
    <t xml:space="preserve">  车辆通行费</t>
  </si>
  <si>
    <t xml:space="preserve">    土地储备专项债券收入安排的支出</t>
  </si>
  <si>
    <t xml:space="preserve">  污水处理费收入</t>
  </si>
  <si>
    <t xml:space="preserve">    棚户区改造专项债券收入安排的支出</t>
  </si>
  <si>
    <t xml:space="preserve">  彩票发行机构和彩票销售机构的业务费用</t>
  </si>
  <si>
    <t xml:space="preserve">    城市基础设施配套费对应专项债务收入安排的支出</t>
  </si>
  <si>
    <t xml:space="preserve">  其他政府性基金收入</t>
  </si>
  <si>
    <t xml:space="preserve">    污水处理费对应专项债务收入安排的支出</t>
  </si>
  <si>
    <t>二、专项债务对应项目专项收入</t>
  </si>
  <si>
    <t xml:space="preserve">    国有土地使用权出让收入对应专项债务收入安排的支出</t>
  </si>
  <si>
    <t>国家电影事业发展专项资金专项债务对应项目专项收入</t>
  </si>
  <si>
    <t>五、农林水支出</t>
  </si>
  <si>
    <t>国有土地使用权出让金专项债务对应项目专项收入</t>
  </si>
  <si>
    <t xml:space="preserve">    大中型水库库区基金安排的支出</t>
  </si>
  <si>
    <t>其中：土地储备专项债券对应项目专项收入</t>
  </si>
  <si>
    <t xml:space="preserve">    国家重大水利工程建设基金安排的支出</t>
  </si>
  <si>
    <t xml:space="preserve">      棚户区改造专项债券对应项目专项收入</t>
  </si>
  <si>
    <t xml:space="preserve">    大中型水库库区基金对应专项债务收入安排的支出</t>
  </si>
  <si>
    <t xml:space="preserve">      其他国有土地使用权出让金专项债务对应项目专项收入</t>
  </si>
  <si>
    <t xml:space="preserve">    国家重大水利工程建设基金对应专项债务收入安排的支出</t>
  </si>
  <si>
    <t>农业土地开发资金专项债务对应项目专项收入</t>
  </si>
  <si>
    <t>六、交通运输支出</t>
  </si>
  <si>
    <t>大中型水库库区基金专项债务对应项目专项收入</t>
  </si>
  <si>
    <t xml:space="preserve">    车辆通行费安排的支出</t>
  </si>
  <si>
    <t>城市基础设施配套费专项债务对应项目专项收入</t>
  </si>
  <si>
    <t xml:space="preserve">       公路还贷</t>
  </si>
  <si>
    <t>小型水库移民扶助基金专项债务对应项目专项收入</t>
  </si>
  <si>
    <t xml:space="preserve">       政府还贷公路养护</t>
  </si>
  <si>
    <t>国家重大水利工程建设基金专项债务对应项目专项收入</t>
  </si>
  <si>
    <t xml:space="preserve">       政府还贷公路管理</t>
  </si>
  <si>
    <t>车辆通行费专项债务对应项目专项收入</t>
  </si>
  <si>
    <t xml:space="preserve">       其他车辆通行费安排的支出</t>
  </si>
  <si>
    <t>污水处理费专项债务对应项目专项收入</t>
  </si>
  <si>
    <t xml:space="preserve">    民航发展基金支出</t>
  </si>
  <si>
    <t>其他政府性基金专项债务对应项目专项收入</t>
  </si>
  <si>
    <t xml:space="preserve">       民航机场建设</t>
  </si>
  <si>
    <t xml:space="preserve">       空管系统建设</t>
  </si>
  <si>
    <t xml:space="preserve">       民航安全</t>
  </si>
  <si>
    <t xml:space="preserve">       航线和机场补贴</t>
  </si>
  <si>
    <t xml:space="preserve">       民航节能减排</t>
  </si>
  <si>
    <t xml:space="preserve">       通用航空发展</t>
  </si>
  <si>
    <t xml:space="preserve">       征管经费</t>
  </si>
  <si>
    <t xml:space="preserve">       民航科教和信息建设</t>
  </si>
  <si>
    <t xml:space="preserve">       其他民航发展基金支出</t>
  </si>
  <si>
    <t xml:space="preserve">    政府收费公路专项债券收入安排的支出</t>
  </si>
  <si>
    <t>七、资源勘探工业信息等支出</t>
  </si>
  <si>
    <t>八、其他支出</t>
  </si>
  <si>
    <t xml:space="preserve">    其他政府性基金及对应专项债务收入安排的支出</t>
  </si>
  <si>
    <t xml:space="preserve">        其他政府性基金安排的支出</t>
  </si>
  <si>
    <t xml:space="preserve">        其他地方自行试点项目收益专项债券收入安排的支出</t>
  </si>
  <si>
    <t xml:space="preserve">        其他政府性基金债务收入安排的支出</t>
  </si>
  <si>
    <t xml:space="preserve">   彩票发行销售机构业务费安排的支出</t>
  </si>
  <si>
    <t xml:space="preserve">       福利彩票发行机构的业务费支出</t>
  </si>
  <si>
    <t xml:space="preserve">       体育彩票发行机构的业务费支出</t>
  </si>
  <si>
    <t xml:space="preserve">       福利彩票销售机构的业务费支出</t>
  </si>
  <si>
    <t xml:space="preserve">       体育彩票销售机构的业务费支出</t>
  </si>
  <si>
    <t xml:space="preserve">       彩票发行销售风险基金支出</t>
  </si>
  <si>
    <t xml:space="preserve">       彩票市场调控资金支出</t>
  </si>
  <si>
    <t xml:space="preserve">       其他彩票发行销售机构业务费安排的支出</t>
  </si>
  <si>
    <t xml:space="preserve">   彩票公益金安排的支出</t>
  </si>
  <si>
    <t xml:space="preserve">       用于社会福利的彩票公益金支出</t>
  </si>
  <si>
    <t xml:space="preserve">       用于体育事业的彩票公益金支出</t>
  </si>
  <si>
    <t xml:space="preserve">       用于教育事业的彩票公益金支出</t>
  </si>
  <si>
    <t xml:space="preserve">       用于残疾人事业的彩票公益金支出</t>
  </si>
  <si>
    <t xml:space="preserve">       用于文化事业的彩票公益金支出</t>
  </si>
  <si>
    <t xml:space="preserve">       用于巩固脱贫攻坚成果衔接乡村振兴的彩票公益金支出</t>
  </si>
  <si>
    <t xml:space="preserve">       用于城乡医疗救助的彩票公益金支出</t>
  </si>
  <si>
    <t xml:space="preserve">       用于其他社会公益事业的彩票公益金支出</t>
  </si>
  <si>
    <t>九、债务付息支出</t>
  </si>
  <si>
    <t xml:space="preserve">    地方政府专项债务付息支出</t>
  </si>
  <si>
    <t xml:space="preserve">       国有土地使用权出让金债务付息支出</t>
  </si>
  <si>
    <t xml:space="preserve">       农业土地开发资金债务付息支出</t>
  </si>
  <si>
    <t xml:space="preserve">       车辆通行费债务付息支出</t>
  </si>
  <si>
    <t xml:space="preserve">       污水处理费债务付息支出</t>
  </si>
  <si>
    <t xml:space="preserve">       土地储备专项债券付息支出</t>
  </si>
  <si>
    <t xml:space="preserve">       政府收费公路专项债券付息支出</t>
  </si>
  <si>
    <t xml:space="preserve">       棚户区改造专项债券付息支出</t>
  </si>
  <si>
    <t xml:space="preserve">       其他地方自行试点项目收益专项债券付息支出</t>
  </si>
  <si>
    <t xml:space="preserve">       其他政府性基金债务付息支出</t>
  </si>
  <si>
    <t>十、债务发行费用支出</t>
  </si>
  <si>
    <t>十一、抗疫特别国债安排的支出</t>
  </si>
  <si>
    <t>收入合计</t>
  </si>
  <si>
    <t>支出合计</t>
  </si>
  <si>
    <t xml:space="preserve">  政府性基金转移支付收入</t>
  </si>
  <si>
    <t xml:space="preserve">  政府性基金转移支付</t>
  </si>
  <si>
    <t xml:space="preserve">  上解收入</t>
  </si>
  <si>
    <t xml:space="preserve">  上解支出</t>
  </si>
  <si>
    <t xml:space="preserve">  待偿债置换专项债券上年结余</t>
  </si>
  <si>
    <t xml:space="preserve">  待偿债置换专项债券结余</t>
  </si>
  <si>
    <t xml:space="preserve">  调入资金</t>
  </si>
  <si>
    <t xml:space="preserve">  调出资金</t>
  </si>
  <si>
    <t xml:space="preserve">  上年结余收入</t>
  </si>
  <si>
    <t xml:space="preserve">  年终结余</t>
  </si>
  <si>
    <t xml:space="preserve">  债务收入</t>
  </si>
  <si>
    <t xml:space="preserve">  债务还本支出</t>
  </si>
  <si>
    <t xml:space="preserve">  债务转贷收入</t>
  </si>
  <si>
    <t xml:space="preserve">  债务转贷支出</t>
  </si>
  <si>
    <t>收入总计</t>
  </si>
  <si>
    <t>支出总计</t>
  </si>
  <si>
    <t>2023年全区国有资本经营预算收支表</t>
  </si>
  <si>
    <t>表五</t>
  </si>
  <si>
    <t>收          入</t>
  </si>
  <si>
    <t>支          出</t>
  </si>
  <si>
    <t>项        目</t>
  </si>
  <si>
    <t>行次</t>
  </si>
  <si>
    <t>2022执行数</t>
  </si>
  <si>
    <t>2023预算数</t>
  </si>
  <si>
    <t>合计</t>
  </si>
  <si>
    <t>省本级</t>
  </si>
  <si>
    <t>地市级及以下</t>
  </si>
  <si>
    <t>栏次</t>
  </si>
  <si>
    <t/>
  </si>
  <si>
    <t>1</t>
  </si>
  <si>
    <t>2</t>
  </si>
  <si>
    <t>3</t>
  </si>
  <si>
    <t>4</t>
  </si>
  <si>
    <t>5</t>
  </si>
  <si>
    <t>6</t>
  </si>
  <si>
    <t>一、利润收入</t>
  </si>
  <si>
    <t>一、解决历史遗留问题及改革成本支出</t>
  </si>
  <si>
    <t>11</t>
  </si>
  <si>
    <t>二、股利、股息收入</t>
  </si>
  <si>
    <t>二、国有企业资本金注入</t>
  </si>
  <si>
    <t>12</t>
  </si>
  <si>
    <t>三、产权转让收入</t>
  </si>
  <si>
    <t>三、国有企业政策性补贴</t>
  </si>
  <si>
    <t>13</t>
  </si>
  <si>
    <t>四、清算收入</t>
  </si>
  <si>
    <t>四、其他国有资本经营预算支出</t>
  </si>
  <si>
    <t>14</t>
  </si>
  <si>
    <t>五、其他国有资本经营预算收入</t>
  </si>
  <si>
    <t>本年收入合计</t>
  </si>
  <si>
    <t>本年支出合计</t>
  </si>
  <si>
    <t>15</t>
  </si>
  <si>
    <t>国有资本经营预算转移支付收入</t>
  </si>
  <si>
    <t>7</t>
  </si>
  <si>
    <t>国有资本经营预算转移支付支出</t>
  </si>
  <si>
    <t>16</t>
  </si>
  <si>
    <t>国有资本经营预算上解收入</t>
  </si>
  <si>
    <t>8</t>
  </si>
  <si>
    <t>国有资本经营预算上解支出</t>
  </si>
  <si>
    <t>17</t>
  </si>
  <si>
    <t>国有资本经营预算上年结余收入</t>
  </si>
  <si>
    <t>9</t>
  </si>
  <si>
    <t>国有资本经营预算调出资金</t>
  </si>
  <si>
    <t>18</t>
  </si>
  <si>
    <t>国有资本经营预算年终结余</t>
  </si>
  <si>
    <t>19</t>
  </si>
  <si>
    <t>收 入 总 计</t>
  </si>
  <si>
    <t>10</t>
  </si>
  <si>
    <t>支 出 总 计</t>
  </si>
  <si>
    <t>20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</si>
</sst>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_ * #,##0_ ;_ * \-#,##0_ ;_ * &quot;-&quot;??_ ;_ @_ "/>
    <numFmt numFmtId="179" formatCode="#,##0_ "/>
    <numFmt numFmtId="180" formatCode="* #,##0.0;* \-#,##0.0;* &quot;&quot;??;@"/>
    <numFmt numFmtId="181" formatCode="0.00_);[Red]\(0.00\)"/>
    <numFmt numFmtId="182" formatCode="#,##0_ ;[Red]\-#,##0\ "/>
  </numFmts>
  <fonts count="9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sz val="12"/>
      <name val="仿宋_GB2312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10"/>
      <name val="仿宋_GB2312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8.5"/>
      <name val="仿宋_GB2312"/>
      <family val="0"/>
    </font>
    <font>
      <sz val="10"/>
      <color indexed="8"/>
      <name val="仿宋_GB2312"/>
      <family val="0"/>
    </font>
    <font>
      <sz val="9"/>
      <color indexed="8"/>
      <name val="仿宋_GB2312"/>
      <family val="0"/>
    </font>
    <font>
      <b/>
      <sz val="10"/>
      <name val="仿宋_GB2312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b/>
      <sz val="10"/>
      <color indexed="8"/>
      <name val="仿宋_GB2312"/>
      <family val="0"/>
    </font>
    <font>
      <b/>
      <sz val="10"/>
      <color indexed="8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9.5"/>
      <name val="Times New Roman"/>
      <family val="0"/>
    </font>
    <font>
      <sz val="10"/>
      <color indexed="10"/>
      <name val="仿宋_GB2312"/>
      <family val="0"/>
    </font>
    <font>
      <sz val="8.5"/>
      <name val="Times New Roman"/>
      <family val="0"/>
    </font>
    <font>
      <sz val="10"/>
      <color indexed="8"/>
      <name val="宋体"/>
      <family val="0"/>
    </font>
    <font>
      <b/>
      <sz val="9"/>
      <color indexed="8"/>
      <name val="Times New Roman"/>
      <family val="0"/>
    </font>
    <font>
      <b/>
      <sz val="8.5"/>
      <name val="Times New Roman"/>
      <family val="0"/>
    </font>
    <font>
      <b/>
      <sz val="12"/>
      <name val="仿宋_GB2312"/>
      <family val="0"/>
    </font>
    <font>
      <b/>
      <sz val="12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.5"/>
      <name val="仿宋_GB2312"/>
      <family val="0"/>
    </font>
    <font>
      <sz val="9"/>
      <name val="仿宋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0"/>
    </font>
    <font>
      <sz val="10"/>
      <color rgb="FFFF0000"/>
      <name val="Times New Roman"/>
      <family val="0"/>
    </font>
    <font>
      <sz val="12"/>
      <color theme="1"/>
      <name val="宋体"/>
      <family val="0"/>
    </font>
    <font>
      <sz val="10"/>
      <color rgb="FFFF0000"/>
      <name val="仿宋_GB2312"/>
      <family val="0"/>
    </font>
    <font>
      <sz val="10"/>
      <color theme="1"/>
      <name val="Calibri"/>
      <family val="0"/>
    </font>
    <font>
      <b/>
      <sz val="9"/>
      <color theme="1"/>
      <name val="Times New Roman"/>
      <family val="0"/>
    </font>
    <font>
      <b/>
      <sz val="10"/>
      <color theme="1"/>
      <name val="仿宋_GB2312"/>
      <family val="0"/>
    </font>
    <font>
      <b/>
      <sz val="10"/>
      <color theme="1"/>
      <name val="Times New Roman"/>
      <family val="0"/>
    </font>
    <font>
      <sz val="10"/>
      <color theme="1"/>
      <name val="黑体"/>
      <family val="0"/>
    </font>
  </fonts>
  <fills count="3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ill="0" applyBorder="0" applyAlignment="0" applyProtection="0"/>
    <xf numFmtId="0" fontId="64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1" applyNumberFormat="0" applyAlignment="0" applyProtection="0"/>
    <xf numFmtId="0" fontId="67" fillId="5" borderId="2" applyNumberFormat="0" applyAlignment="0" applyProtection="0"/>
    <xf numFmtId="43" fontId="0" fillId="0" borderId="0" applyFont="0" applyFill="0" applyBorder="0" applyAlignment="0" applyProtection="0"/>
    <xf numFmtId="0" fontId="68" fillId="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65" fillId="7" borderId="0" applyNumberFormat="0" applyBorder="0" applyAlignment="0" applyProtection="0"/>
    <xf numFmtId="41" fontId="2" fillId="0" borderId="0" applyFill="0" applyBorder="0" applyAlignment="0" applyProtection="0"/>
    <xf numFmtId="0" fontId="65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64" fillId="9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0" fillId="0" borderId="0">
      <alignment/>
      <protection/>
    </xf>
    <xf numFmtId="0" fontId="64" fillId="12" borderId="0" applyNumberFormat="0" applyBorder="0" applyAlignment="0" applyProtection="0"/>
    <xf numFmtId="43" fontId="2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5" fillId="13" borderId="0" applyNumberFormat="0" applyBorder="0" applyAlignment="0" applyProtection="0"/>
    <xf numFmtId="0" fontId="77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65" fillId="14" borderId="0" applyNumberFormat="0" applyBorder="0" applyAlignment="0" applyProtection="0"/>
    <xf numFmtId="42" fontId="2" fillId="0" borderId="0" applyFill="0" applyBorder="0" applyAlignment="0" applyProtection="0"/>
    <xf numFmtId="0" fontId="78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79" fillId="16" borderId="7" applyNumberFormat="0" applyFont="0" applyAlignment="0" applyProtection="0"/>
    <xf numFmtId="0" fontId="64" fillId="17" borderId="0" applyNumberFormat="0" applyBorder="0" applyAlignment="0" applyProtection="0"/>
    <xf numFmtId="0" fontId="80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0" fontId="81" fillId="20" borderId="0" applyNumberFormat="0" applyBorder="0" applyAlignment="0" applyProtection="0"/>
    <xf numFmtId="0" fontId="82" fillId="4" borderId="8" applyNumberFormat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9" fontId="2" fillId="0" borderId="0" applyFill="0" applyBorder="0" applyAlignment="0" applyProtection="0"/>
    <xf numFmtId="0" fontId="64" fillId="26" borderId="0" applyNumberFormat="0" applyBorder="0" applyAlignment="0" applyProtection="0"/>
    <xf numFmtId="44" fontId="2" fillId="0" borderId="0" applyFill="0" applyBorder="0" applyAlignment="0" applyProtection="0"/>
    <xf numFmtId="0" fontId="64" fillId="27" borderId="0" applyNumberFormat="0" applyBorder="0" applyAlignment="0" applyProtection="0"/>
    <xf numFmtId="0" fontId="2" fillId="0" borderId="0">
      <alignment/>
      <protection/>
    </xf>
    <xf numFmtId="0" fontId="65" fillId="28" borderId="0" applyNumberFormat="0" applyBorder="0" applyAlignment="0" applyProtection="0"/>
    <xf numFmtId="0" fontId="83" fillId="29" borderId="8" applyNumberFormat="0" applyAlignment="0" applyProtection="0"/>
    <xf numFmtId="0" fontId="65" fillId="30" borderId="0" applyNumberFormat="0" applyBorder="0" applyAlignment="0" applyProtection="0"/>
    <xf numFmtId="0" fontId="65" fillId="0" borderId="0">
      <alignment vertical="center"/>
      <protection/>
    </xf>
    <xf numFmtId="0" fontId="64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3" fontId="21" fillId="35" borderId="17" xfId="0" applyNumberFormat="1" applyFont="1" applyFill="1" applyBorder="1" applyAlignment="1" applyProtection="1">
      <alignment horizontal="left" vertical="center"/>
      <protection/>
    </xf>
    <xf numFmtId="176" fontId="22" fillId="35" borderId="18" xfId="0" applyNumberFormat="1" applyFont="1" applyFill="1" applyBorder="1" applyAlignment="1">
      <alignment vertical="center"/>
    </xf>
    <xf numFmtId="3" fontId="21" fillId="34" borderId="17" xfId="0" applyNumberFormat="1" applyFont="1" applyFill="1" applyBorder="1" applyAlignment="1" applyProtection="1">
      <alignment vertical="center"/>
      <protection/>
    </xf>
    <xf numFmtId="176" fontId="22" fillId="36" borderId="18" xfId="0" applyNumberFormat="1" applyFont="1" applyFill="1" applyBorder="1" applyAlignment="1">
      <alignment vertical="center"/>
    </xf>
    <xf numFmtId="176" fontId="84" fillId="36" borderId="18" xfId="0" applyNumberFormat="1" applyFont="1" applyFill="1" applyBorder="1" applyAlignment="1">
      <alignment vertical="center"/>
    </xf>
    <xf numFmtId="3" fontId="21" fillId="35" borderId="17" xfId="0" applyNumberFormat="1" applyFont="1" applyFill="1" applyBorder="1" applyAlignment="1" applyProtection="1">
      <alignment vertical="center"/>
      <protection/>
    </xf>
    <xf numFmtId="176" fontId="23" fillId="35" borderId="18" xfId="0" applyNumberFormat="1" applyFont="1" applyFill="1" applyBorder="1" applyAlignment="1">
      <alignment vertical="center"/>
    </xf>
    <xf numFmtId="3" fontId="24" fillId="34" borderId="17" xfId="0" applyNumberFormat="1" applyFont="1" applyFill="1" applyBorder="1" applyAlignment="1" applyProtection="1">
      <alignment vertical="center"/>
      <protection/>
    </xf>
    <xf numFmtId="0" fontId="21" fillId="34" borderId="17" xfId="0" applyFont="1" applyFill="1" applyBorder="1" applyAlignment="1">
      <alignment vertical="center"/>
    </xf>
    <xf numFmtId="3" fontId="24" fillId="34" borderId="17" xfId="0" applyNumberFormat="1" applyFont="1" applyFill="1" applyBorder="1" applyAlignment="1" applyProtection="1">
      <alignment horizontal="left" vertical="center" wrapText="1" indent="1"/>
      <protection/>
    </xf>
    <xf numFmtId="176" fontId="22" fillId="34" borderId="18" xfId="0" applyNumberFormat="1" applyFont="1" applyFill="1" applyBorder="1" applyAlignment="1">
      <alignment vertical="center"/>
    </xf>
    <xf numFmtId="176" fontId="23" fillId="34" borderId="18" xfId="0" applyNumberFormat="1" applyFont="1" applyFill="1" applyBorder="1" applyAlignment="1">
      <alignment vertical="center"/>
    </xf>
    <xf numFmtId="3" fontId="24" fillId="35" borderId="17" xfId="0" applyNumberFormat="1" applyFont="1" applyFill="1" applyBorder="1" applyAlignment="1" applyProtection="1">
      <alignment horizontal="left" vertical="center" wrapText="1" indent="1"/>
      <protection/>
    </xf>
    <xf numFmtId="0" fontId="21" fillId="34" borderId="17" xfId="0" applyFont="1" applyFill="1" applyBorder="1" applyAlignment="1">
      <alignment horizontal="left" vertical="center" wrapText="1" indent="1"/>
    </xf>
    <xf numFmtId="3" fontId="21" fillId="34" borderId="17" xfId="0" applyNumberFormat="1" applyFont="1" applyFill="1" applyBorder="1" applyAlignment="1" applyProtection="1">
      <alignment horizontal="left" vertical="center" wrapText="1" indent="1"/>
      <protection/>
    </xf>
    <xf numFmtId="3" fontId="21" fillId="34" borderId="17" xfId="0" applyNumberFormat="1" applyFont="1" applyFill="1" applyBorder="1" applyAlignment="1" applyProtection="1">
      <alignment horizontal="left" vertical="center"/>
      <protection/>
    </xf>
    <xf numFmtId="0" fontId="21" fillId="34" borderId="19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177" fontId="19" fillId="34" borderId="18" xfId="0" applyNumberFormat="1" applyFont="1" applyFill="1" applyBorder="1" applyAlignment="1">
      <alignment horizontal="center" vertical="center" wrapText="1"/>
    </xf>
    <xf numFmtId="177" fontId="22" fillId="35" borderId="18" xfId="0" applyNumberFormat="1" applyFont="1" applyFill="1" applyBorder="1" applyAlignment="1">
      <alignment vertical="center"/>
    </xf>
    <xf numFmtId="3" fontId="21" fillId="35" borderId="18" xfId="0" applyNumberFormat="1" applyFont="1" applyFill="1" applyBorder="1" applyAlignment="1" applyProtection="1">
      <alignment vertical="center"/>
      <protection/>
    </xf>
    <xf numFmtId="178" fontId="22" fillId="35" borderId="18" xfId="29" applyNumberFormat="1" applyFont="1" applyFill="1" applyBorder="1" applyAlignment="1">
      <alignment vertical="center"/>
    </xf>
    <xf numFmtId="177" fontId="22" fillId="34" borderId="18" xfId="0" applyNumberFormat="1" applyFont="1" applyFill="1" applyBorder="1" applyAlignment="1">
      <alignment vertical="center"/>
    </xf>
    <xf numFmtId="3" fontId="21" fillId="35" borderId="18" xfId="0" applyNumberFormat="1" applyFont="1" applyFill="1" applyBorder="1" applyAlignment="1" applyProtection="1">
      <alignment horizontal="left" vertical="center"/>
      <protection/>
    </xf>
    <xf numFmtId="179" fontId="23" fillId="35" borderId="18" xfId="0" applyNumberFormat="1" applyFont="1" applyFill="1" applyBorder="1" applyAlignment="1">
      <alignment vertical="center"/>
    </xf>
    <xf numFmtId="3" fontId="21" fillId="34" borderId="18" xfId="0" applyNumberFormat="1" applyFont="1" applyFill="1" applyBorder="1" applyAlignment="1" applyProtection="1">
      <alignment horizontal="left" vertical="center"/>
      <protection/>
    </xf>
    <xf numFmtId="179" fontId="22" fillId="34" borderId="18" xfId="0" applyNumberFormat="1" applyFont="1" applyFill="1" applyBorder="1" applyAlignment="1">
      <alignment vertical="center"/>
    </xf>
    <xf numFmtId="179" fontId="23" fillId="34" borderId="18" xfId="0" applyNumberFormat="1" applyFont="1" applyFill="1" applyBorder="1" applyAlignment="1">
      <alignment vertical="center"/>
    </xf>
    <xf numFmtId="178" fontId="22" fillId="35" borderId="18" xfId="0" applyNumberFormat="1" applyFont="1" applyFill="1" applyBorder="1" applyAlignment="1">
      <alignment vertical="center"/>
    </xf>
    <xf numFmtId="178" fontId="22" fillId="36" borderId="18" xfId="0" applyNumberFormat="1" applyFont="1" applyFill="1" applyBorder="1" applyAlignment="1">
      <alignment vertical="center"/>
    </xf>
    <xf numFmtId="179" fontId="84" fillId="36" borderId="18" xfId="0" applyNumberFormat="1" applyFont="1" applyFill="1" applyBorder="1" applyAlignment="1">
      <alignment vertical="center"/>
    </xf>
    <xf numFmtId="3" fontId="21" fillId="34" borderId="18" xfId="0" applyNumberFormat="1" applyFont="1" applyFill="1" applyBorder="1" applyAlignment="1" applyProtection="1">
      <alignment vertical="center"/>
      <protection/>
    </xf>
    <xf numFmtId="178" fontId="22" fillId="36" borderId="18" xfId="29" applyNumberFormat="1" applyFont="1" applyFill="1" applyBorder="1" applyAlignment="1">
      <alignment vertical="center"/>
    </xf>
    <xf numFmtId="178" fontId="84" fillId="36" borderId="18" xfId="29" applyNumberFormat="1" applyFont="1" applyFill="1" applyBorder="1" applyAlignment="1">
      <alignment vertical="center"/>
    </xf>
    <xf numFmtId="3" fontId="25" fillId="35" borderId="18" xfId="0" applyNumberFormat="1" applyFont="1" applyFill="1" applyBorder="1" applyAlignment="1" applyProtection="1">
      <alignment vertical="center"/>
      <protection/>
    </xf>
    <xf numFmtId="178" fontId="23" fillId="35" borderId="18" xfId="29" applyNumberFormat="1" applyFont="1" applyFill="1" applyBorder="1" applyAlignment="1">
      <alignment vertical="center"/>
    </xf>
    <xf numFmtId="3" fontId="25" fillId="34" borderId="18" xfId="0" applyNumberFormat="1" applyFont="1" applyFill="1" applyBorder="1" applyAlignment="1" applyProtection="1">
      <alignment horizontal="left" vertical="center" indent="1"/>
      <protection/>
    </xf>
    <xf numFmtId="178" fontId="84" fillId="36" borderId="18" xfId="0" applyNumberFormat="1" applyFont="1" applyFill="1" applyBorder="1" applyAlignment="1">
      <alignment vertical="center"/>
    </xf>
    <xf numFmtId="0" fontId="25" fillId="34" borderId="18" xfId="0" applyFont="1" applyFill="1" applyBorder="1" applyAlignment="1">
      <alignment horizontal="left" vertical="center"/>
    </xf>
    <xf numFmtId="178" fontId="23" fillId="34" borderId="18" xfId="29" applyNumberFormat="1" applyFont="1" applyFill="1" applyBorder="1" applyAlignment="1">
      <alignment vertical="center"/>
    </xf>
    <xf numFmtId="3" fontId="25" fillId="35" borderId="18" xfId="0" applyNumberFormat="1" applyFont="1" applyFill="1" applyBorder="1" applyAlignment="1" applyProtection="1">
      <alignment horizontal="left" vertical="center"/>
      <protection/>
    </xf>
    <xf numFmtId="0" fontId="25" fillId="35" borderId="18" xfId="0" applyFont="1" applyFill="1" applyBorder="1" applyAlignment="1">
      <alignment horizontal="left" vertical="center"/>
    </xf>
    <xf numFmtId="178" fontId="23" fillId="35" borderId="18" xfId="0" applyNumberFormat="1" applyFont="1" applyFill="1" applyBorder="1" applyAlignment="1">
      <alignment vertical="center"/>
    </xf>
    <xf numFmtId="178" fontId="23" fillId="34" borderId="18" xfId="0" applyNumberFormat="1" applyFont="1" applyFill="1" applyBorder="1" applyAlignment="1">
      <alignment vertical="center"/>
    </xf>
    <xf numFmtId="3" fontId="25" fillId="34" borderId="18" xfId="0" applyNumberFormat="1" applyFont="1" applyFill="1" applyBorder="1" applyAlignment="1" applyProtection="1">
      <alignment horizontal="left" vertical="center"/>
      <protection/>
    </xf>
    <xf numFmtId="0" fontId="26" fillId="35" borderId="18" xfId="0" applyFont="1" applyFill="1" applyBorder="1" applyAlignment="1">
      <alignment horizontal="left" vertical="center"/>
    </xf>
    <xf numFmtId="0" fontId="26" fillId="34" borderId="18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vertical="center"/>
    </xf>
    <xf numFmtId="0" fontId="19" fillId="34" borderId="20" xfId="0" applyFont="1" applyFill="1" applyBorder="1" applyAlignment="1">
      <alignment horizontal="center" vertical="center"/>
    </xf>
    <xf numFmtId="177" fontId="19" fillId="34" borderId="20" xfId="0" applyNumberFormat="1" applyFont="1" applyFill="1" applyBorder="1" applyAlignment="1">
      <alignment horizontal="center" vertical="center" wrapText="1"/>
    </xf>
    <xf numFmtId="177" fontId="22" fillId="35" borderId="20" xfId="0" applyNumberFormat="1" applyFont="1" applyFill="1" applyBorder="1" applyAlignment="1">
      <alignment vertical="center"/>
    </xf>
    <xf numFmtId="177" fontId="22" fillId="34" borderId="20" xfId="0" applyNumberFormat="1" applyFont="1" applyFill="1" applyBorder="1" applyAlignment="1">
      <alignment vertical="center"/>
    </xf>
    <xf numFmtId="178" fontId="22" fillId="34" borderId="18" xfId="0" applyNumberFormat="1" applyFont="1" applyFill="1" applyBorder="1" applyAlignment="1">
      <alignment vertical="center"/>
    </xf>
    <xf numFmtId="178" fontId="22" fillId="34" borderId="18" xfId="29" applyNumberFormat="1" applyFont="1" applyFill="1" applyBorder="1" applyAlignment="1">
      <alignment vertical="center"/>
    </xf>
    <xf numFmtId="0" fontId="27" fillId="35" borderId="17" xfId="0" applyFont="1" applyFill="1" applyBorder="1" applyAlignment="1">
      <alignment horizontal="center" vertical="center"/>
    </xf>
    <xf numFmtId="178" fontId="28" fillId="35" borderId="18" xfId="29" applyNumberFormat="1" applyFont="1" applyFill="1" applyBorder="1" applyAlignment="1">
      <alignment vertical="center"/>
    </xf>
    <xf numFmtId="176" fontId="85" fillId="36" borderId="18" xfId="0" applyNumberFormat="1" applyFont="1" applyFill="1" applyBorder="1" applyAlignment="1">
      <alignment vertical="center"/>
    </xf>
    <xf numFmtId="1" fontId="21" fillId="34" borderId="17" xfId="0" applyNumberFormat="1" applyFont="1" applyFill="1" applyBorder="1" applyAlignment="1" applyProtection="1">
      <alignment vertical="center"/>
      <protection locked="0"/>
    </xf>
    <xf numFmtId="178" fontId="85" fillId="36" borderId="18" xfId="29" applyNumberFormat="1" applyFont="1" applyFill="1" applyBorder="1" applyAlignment="1">
      <alignment vertical="center"/>
    </xf>
    <xf numFmtId="178" fontId="86" fillId="36" borderId="18" xfId="0" applyNumberFormat="1" applyFont="1" applyFill="1" applyBorder="1" applyAlignment="1">
      <alignment vertical="center"/>
    </xf>
    <xf numFmtId="0" fontId="25" fillId="34" borderId="18" xfId="20" applyFont="1" applyFill="1" applyBorder="1" applyAlignment="1" applyProtection="1">
      <alignment horizontal="left" vertical="center"/>
      <protection/>
    </xf>
    <xf numFmtId="0" fontId="1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center"/>
    </xf>
    <xf numFmtId="177" fontId="28" fillId="35" borderId="18" xfId="0" applyNumberFormat="1" applyFont="1" applyFill="1" applyBorder="1" applyAlignment="1">
      <alignment vertical="center"/>
    </xf>
    <xf numFmtId="0" fontId="30" fillId="35" borderId="18" xfId="0" applyFont="1" applyFill="1" applyBorder="1" applyAlignment="1">
      <alignment horizontal="center" vertical="center"/>
    </xf>
    <xf numFmtId="178" fontId="31" fillId="35" borderId="18" xfId="29" applyNumberFormat="1" applyFont="1" applyFill="1" applyBorder="1" applyAlignment="1">
      <alignment vertical="center"/>
    </xf>
    <xf numFmtId="177" fontId="23" fillId="34" borderId="18" xfId="0" applyNumberFormat="1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1" fontId="25" fillId="34" borderId="18" xfId="0" applyNumberFormat="1" applyFont="1" applyFill="1" applyBorder="1" applyAlignment="1" applyProtection="1">
      <alignment vertical="center"/>
      <protection locked="0"/>
    </xf>
    <xf numFmtId="179" fontId="85" fillId="36" borderId="18" xfId="0" applyNumberFormat="1" applyFont="1" applyFill="1" applyBorder="1" applyAlignment="1">
      <alignment vertical="center"/>
    </xf>
    <xf numFmtId="178" fontId="31" fillId="35" borderId="18" xfId="0" applyNumberFormat="1" applyFont="1" applyFill="1" applyBorder="1" applyAlignment="1">
      <alignment vertical="center"/>
    </xf>
    <xf numFmtId="178" fontId="11" fillId="34" borderId="18" xfId="0" applyNumberFormat="1" applyFont="1" applyFill="1" applyBorder="1" applyAlignment="1">
      <alignment vertical="center"/>
    </xf>
    <xf numFmtId="177" fontId="28" fillId="35" borderId="20" xfId="0" applyNumberFormat="1" applyFont="1" applyFill="1" applyBorder="1" applyAlignment="1">
      <alignment vertical="center"/>
    </xf>
    <xf numFmtId="177" fontId="23" fillId="34" borderId="2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71" applyFont="1" applyFill="1" applyBorder="1" applyAlignment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33" borderId="17" xfId="0" applyNumberFormat="1" applyFont="1" applyFill="1" applyBorder="1" applyAlignment="1" applyProtection="1">
      <alignment horizontal="left" vertical="center" wrapText="1"/>
      <protection/>
    </xf>
    <xf numFmtId="179" fontId="32" fillId="33" borderId="18" xfId="22" applyNumberFormat="1" applyFont="1" applyFill="1" applyBorder="1" applyAlignment="1" applyProtection="1">
      <alignment horizontal="center" vertical="center" wrapText="1"/>
      <protection/>
    </xf>
    <xf numFmtId="0" fontId="27" fillId="33" borderId="18" xfId="0" applyNumberFormat="1" applyFont="1" applyFill="1" applyBorder="1" applyAlignment="1" applyProtection="1">
      <alignment horizontal="left" vertical="center" wrapText="1"/>
      <protection/>
    </xf>
    <xf numFmtId="179" fontId="32" fillId="33" borderId="20" xfId="23" applyNumberFormat="1" applyFont="1" applyFill="1" applyBorder="1" applyAlignment="1" applyProtection="1">
      <alignment horizontal="center" vertical="center" wrapText="1"/>
      <protection/>
    </xf>
    <xf numFmtId="0" fontId="27" fillId="33" borderId="17" xfId="0" applyNumberFormat="1" applyFont="1" applyFill="1" applyBorder="1" applyAlignment="1" applyProtection="1">
      <alignment vertical="center" wrapText="1"/>
      <protection/>
    </xf>
    <xf numFmtId="0" fontId="27" fillId="33" borderId="18" xfId="0" applyNumberFormat="1" applyFont="1" applyFill="1" applyBorder="1" applyAlignment="1" applyProtection="1">
      <alignment vertical="center" wrapText="1"/>
      <protection/>
    </xf>
    <xf numFmtId="179" fontId="32" fillId="33" borderId="20" xfId="22" applyNumberFormat="1" applyFont="1" applyFill="1" applyBorder="1" applyAlignment="1" applyProtection="1">
      <alignment horizontal="center" vertical="center" wrapText="1"/>
      <protection/>
    </xf>
    <xf numFmtId="0" fontId="28" fillId="33" borderId="17" xfId="0" applyNumberFormat="1" applyFont="1" applyFill="1" applyBorder="1" applyAlignment="1" applyProtection="1">
      <alignment vertical="center" wrapText="1"/>
      <protection/>
    </xf>
    <xf numFmtId="179" fontId="28" fillId="33" borderId="18" xfId="22" applyNumberFormat="1" applyFont="1" applyFill="1" applyBorder="1" applyAlignment="1" applyProtection="1">
      <alignment horizontal="center" vertical="center" wrapText="1"/>
      <protection/>
    </xf>
    <xf numFmtId="0" fontId="28" fillId="33" borderId="18" xfId="0" applyNumberFormat="1" applyFont="1" applyFill="1" applyBorder="1" applyAlignment="1" applyProtection="1">
      <alignment vertical="center" wrapText="1"/>
      <protection/>
    </xf>
    <xf numFmtId="179" fontId="28" fillId="33" borderId="20" xfId="22" applyNumberFormat="1" applyFont="1" applyFill="1" applyBorder="1" applyAlignment="1" applyProtection="1">
      <alignment horizontal="center" vertical="center" wrapText="1"/>
      <protection/>
    </xf>
    <xf numFmtId="0" fontId="22" fillId="36" borderId="17" xfId="0" applyNumberFormat="1" applyFont="1" applyFill="1" applyBorder="1" applyAlignment="1" applyProtection="1">
      <alignment vertical="center" wrapText="1"/>
      <protection/>
    </xf>
    <xf numFmtId="179" fontId="22" fillId="36" borderId="18" xfId="22" applyNumberFormat="1" applyFont="1" applyFill="1" applyBorder="1" applyAlignment="1" applyProtection="1">
      <alignment horizontal="center" vertical="center" wrapText="1"/>
      <protection/>
    </xf>
    <xf numFmtId="0" fontId="22" fillId="36" borderId="18" xfId="0" applyNumberFormat="1" applyFont="1" applyFill="1" applyBorder="1" applyAlignment="1" applyProtection="1">
      <alignment vertical="center" wrapText="1"/>
      <protection/>
    </xf>
    <xf numFmtId="179" fontId="22" fillId="36" borderId="20" xfId="23" applyNumberFormat="1" applyFont="1" applyFill="1" applyBorder="1" applyAlignment="1" applyProtection="1">
      <alignment horizontal="center" vertical="center" wrapText="1"/>
      <protection/>
    </xf>
    <xf numFmtId="179" fontId="33" fillId="36" borderId="18" xfId="22" applyNumberFormat="1" applyFont="1" applyFill="1" applyBorder="1" applyAlignment="1" applyProtection="1">
      <alignment horizontal="center" vertical="center" wrapText="1"/>
      <protection/>
    </xf>
    <xf numFmtId="0" fontId="34" fillId="36" borderId="17" xfId="0" applyNumberFormat="1" applyFont="1" applyFill="1" applyBorder="1" applyAlignment="1" applyProtection="1">
      <alignment vertical="center" wrapText="1"/>
      <protection/>
    </xf>
    <xf numFmtId="0" fontId="33" fillId="36" borderId="18" xfId="0" applyNumberFormat="1" applyFont="1" applyFill="1" applyBorder="1" applyAlignment="1" applyProtection="1">
      <alignment vertical="center" wrapText="1"/>
      <protection/>
    </xf>
    <xf numFmtId="0" fontId="87" fillId="36" borderId="17" xfId="0" applyNumberFormat="1" applyFont="1" applyFill="1" applyBorder="1" applyAlignment="1" applyProtection="1">
      <alignment vertical="center" wrapText="1"/>
      <protection/>
    </xf>
    <xf numFmtId="0" fontId="87" fillId="36" borderId="18" xfId="0" applyNumberFormat="1" applyFont="1" applyFill="1" applyBorder="1" applyAlignment="1" applyProtection="1">
      <alignment vertical="center" wrapText="1"/>
      <protection/>
    </xf>
    <xf numFmtId="0" fontId="36" fillId="36" borderId="17" xfId="0" applyNumberFormat="1" applyFont="1" applyFill="1" applyBorder="1" applyAlignment="1" applyProtection="1">
      <alignment vertical="center" wrapText="1"/>
      <protection/>
    </xf>
    <xf numFmtId="0" fontId="36" fillId="36" borderId="18" xfId="0" applyNumberFormat="1" applyFont="1" applyFill="1" applyBorder="1" applyAlignment="1" applyProtection="1">
      <alignment vertical="center" wrapText="1"/>
      <protection/>
    </xf>
    <xf numFmtId="0" fontId="33" fillId="36" borderId="17" xfId="0" applyNumberFormat="1" applyFont="1" applyFill="1" applyBorder="1" applyAlignment="1" applyProtection="1">
      <alignment vertical="center" wrapText="1"/>
      <protection/>
    </xf>
    <xf numFmtId="0" fontId="21" fillId="36" borderId="17" xfId="0" applyNumberFormat="1" applyFont="1" applyFill="1" applyBorder="1" applyAlignment="1" applyProtection="1">
      <alignment vertical="center" wrapText="1"/>
      <protection/>
    </xf>
    <xf numFmtId="0" fontId="21" fillId="36" borderId="18" xfId="0" applyNumberFormat="1" applyFont="1" applyFill="1" applyBorder="1" applyAlignment="1" applyProtection="1">
      <alignment vertical="center" wrapText="1"/>
      <protection/>
    </xf>
    <xf numFmtId="0" fontId="88" fillId="36" borderId="18" xfId="0" applyFont="1" applyFill="1" applyBorder="1" applyAlignment="1">
      <alignment vertical="center"/>
    </xf>
    <xf numFmtId="0" fontId="28" fillId="36" borderId="17" xfId="0" applyNumberFormat="1" applyFont="1" applyFill="1" applyBorder="1" applyAlignment="1" applyProtection="1">
      <alignment vertical="center" wrapText="1"/>
      <protection/>
    </xf>
    <xf numFmtId="179" fontId="28" fillId="36" borderId="18" xfId="22" applyNumberFormat="1" applyFont="1" applyFill="1" applyBorder="1" applyAlignment="1" applyProtection="1">
      <alignment horizontal="center" vertical="center" wrapText="1"/>
      <protection/>
    </xf>
    <xf numFmtId="0" fontId="28" fillId="36" borderId="18" xfId="0" applyNumberFormat="1" applyFont="1" applyFill="1" applyBorder="1" applyAlignment="1" applyProtection="1">
      <alignment vertical="center" wrapText="1"/>
      <protection/>
    </xf>
    <xf numFmtId="179" fontId="22" fillId="33" borderId="20" xfId="23" applyNumberFormat="1" applyFont="1" applyFill="1" applyBorder="1" applyAlignment="1" applyProtection="1">
      <alignment horizontal="center" vertical="center" wrapText="1"/>
      <protection/>
    </xf>
    <xf numFmtId="179" fontId="28" fillId="33" borderId="20" xfId="23" applyNumberFormat="1" applyFont="1" applyFill="1" applyBorder="1" applyAlignment="1" applyProtection="1">
      <alignment horizontal="center" vertical="center" wrapText="1"/>
      <protection/>
    </xf>
    <xf numFmtId="179" fontId="22" fillId="0" borderId="18" xfId="22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vertical="center" wrapText="1"/>
      <protection/>
    </xf>
    <xf numFmtId="179" fontId="22" fillId="0" borderId="20" xfId="23" applyNumberFormat="1" applyFont="1" applyFill="1" applyBorder="1" applyAlignment="1" applyProtection="1">
      <alignment horizontal="center" vertical="center" wrapText="1"/>
      <protection/>
    </xf>
    <xf numFmtId="0" fontId="27" fillId="36" borderId="17" xfId="0" applyNumberFormat="1" applyFont="1" applyFill="1" applyBorder="1" applyAlignment="1" applyProtection="1">
      <alignment vertical="center" wrapText="1"/>
      <protection/>
    </xf>
    <xf numFmtId="179" fontId="28" fillId="0" borderId="18" xfId="22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vertical="center" wrapText="1"/>
      <protection/>
    </xf>
    <xf numFmtId="179" fontId="32" fillId="0" borderId="20" xfId="23" applyNumberFormat="1" applyFont="1" applyFill="1" applyBorder="1" applyAlignment="1" applyProtection="1">
      <alignment horizontal="center" vertical="center" wrapText="1"/>
      <protection/>
    </xf>
    <xf numFmtId="179" fontId="89" fillId="0" borderId="18" xfId="22" applyNumberFormat="1" applyFont="1" applyFill="1" applyBorder="1" applyAlignment="1" applyProtection="1">
      <alignment horizontal="center" vertical="center" wrapText="1"/>
      <protection/>
    </xf>
    <xf numFmtId="179" fontId="28" fillId="36" borderId="20" xfId="23" applyNumberFormat="1" applyFont="1" applyFill="1" applyBorder="1" applyAlignment="1" applyProtection="1">
      <alignment horizontal="center" vertical="center" wrapText="1"/>
      <protection/>
    </xf>
    <xf numFmtId="0" fontId="12" fillId="36" borderId="17" xfId="0" applyNumberFormat="1" applyFont="1" applyFill="1" applyBorder="1" applyAlignment="1" applyProtection="1">
      <alignment vertical="center" wrapText="1"/>
      <protection/>
    </xf>
    <xf numFmtId="179" fontId="89" fillId="0" borderId="20" xfId="23" applyNumberFormat="1" applyFont="1" applyFill="1" applyBorder="1" applyAlignment="1" applyProtection="1">
      <alignment horizontal="center" vertical="center" wrapText="1"/>
      <protection/>
    </xf>
    <xf numFmtId="0" fontId="27" fillId="36" borderId="18" xfId="0" applyNumberFormat="1" applyFont="1" applyFill="1" applyBorder="1" applyAlignment="1" applyProtection="1">
      <alignment vertical="center" wrapText="1"/>
      <protection/>
    </xf>
    <xf numFmtId="0" fontId="27" fillId="36" borderId="17" xfId="0" applyNumberFormat="1" applyFont="1" applyFill="1" applyBorder="1" applyAlignment="1" applyProtection="1">
      <alignment horizontal="center" vertical="center" wrapText="1"/>
      <protection/>
    </xf>
    <xf numFmtId="179" fontId="32" fillId="36" borderId="18" xfId="22" applyNumberFormat="1" applyFont="1" applyFill="1" applyBorder="1" applyAlignment="1" applyProtection="1">
      <alignment horizontal="center" vertical="center" wrapText="1"/>
      <protection/>
    </xf>
    <xf numFmtId="0" fontId="27" fillId="36" borderId="18" xfId="0" applyNumberFormat="1" applyFont="1" applyFill="1" applyBorder="1" applyAlignment="1" applyProtection="1">
      <alignment horizontal="center" vertical="center" wrapText="1"/>
      <protection/>
    </xf>
    <xf numFmtId="179" fontId="39" fillId="36" borderId="20" xfId="22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Alignment="1" applyProtection="1">
      <alignment vertical="center"/>
      <protection/>
    </xf>
    <xf numFmtId="0" fontId="0" fillId="0" borderId="0" xfId="17" applyFont="1">
      <alignment/>
      <protection/>
    </xf>
    <xf numFmtId="0" fontId="12" fillId="0" borderId="0" xfId="0" applyFont="1" applyFill="1" applyBorder="1" applyAlignment="1">
      <alignment/>
    </xf>
    <xf numFmtId="0" fontId="7" fillId="0" borderId="0" xfId="7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80" fontId="15" fillId="0" borderId="0" xfId="18" applyNumberFormat="1" applyFont="1" applyFill="1" applyBorder="1" applyAlignment="1" applyProtection="1">
      <alignment horizontal="center" vertical="center" wrapText="1"/>
      <protection/>
    </xf>
    <xf numFmtId="0" fontId="21" fillId="0" borderId="0" xfId="18" applyFont="1" applyFill="1" applyBorder="1" applyAlignment="1">
      <alignment vertical="center" wrapText="1"/>
      <protection/>
    </xf>
    <xf numFmtId="0" fontId="21" fillId="0" borderId="0" xfId="71" applyFont="1" applyFill="1" applyAlignment="1">
      <alignment vertical="center" wrapText="1"/>
      <protection/>
    </xf>
    <xf numFmtId="0" fontId="19" fillId="0" borderId="17" xfId="18" applyNumberFormat="1" applyFont="1" applyFill="1" applyBorder="1" applyAlignment="1" applyProtection="1">
      <alignment horizontal="center" vertical="center" wrapText="1"/>
      <protection/>
    </xf>
    <xf numFmtId="0" fontId="19" fillId="0" borderId="18" xfId="18" applyNumberFormat="1" applyFont="1" applyFill="1" applyBorder="1" applyAlignment="1">
      <alignment horizontal="center" vertical="center" wrapText="1"/>
      <protection/>
    </xf>
    <xf numFmtId="49" fontId="90" fillId="33" borderId="21" xfId="18" applyNumberFormat="1" applyFont="1" applyFill="1" applyBorder="1" applyAlignment="1" applyProtection="1">
      <alignment horizontal="center" vertical="center" wrapText="1"/>
      <protection/>
    </xf>
    <xf numFmtId="49" fontId="90" fillId="33" borderId="17" xfId="18" applyNumberFormat="1" applyFont="1" applyFill="1" applyBorder="1" applyAlignment="1" applyProtection="1">
      <alignment horizontal="center" vertical="center" wrapText="1"/>
      <protection/>
    </xf>
    <xf numFmtId="38" fontId="91" fillId="33" borderId="18" xfId="18" applyNumberFormat="1" applyFont="1" applyFill="1" applyBorder="1" applyAlignment="1" applyProtection="1">
      <alignment horizontal="center" vertical="center" wrapText="1"/>
      <protection/>
    </xf>
    <xf numFmtId="49" fontId="21" fillId="36" borderId="17" xfId="18" applyNumberFormat="1" applyFont="1" applyFill="1" applyBorder="1" applyAlignment="1" applyProtection="1">
      <alignment horizontal="center" vertical="center" wrapText="1"/>
      <protection/>
    </xf>
    <xf numFmtId="49" fontId="21" fillId="36" borderId="18" xfId="18" applyNumberFormat="1" applyFont="1" applyFill="1" applyBorder="1" applyAlignment="1" applyProtection="1">
      <alignment horizontal="left" vertical="center" wrapText="1"/>
      <protection/>
    </xf>
    <xf numFmtId="179" fontId="21" fillId="36" borderId="18" xfId="18" applyNumberFormat="1" applyFont="1" applyFill="1" applyBorder="1" applyAlignment="1" applyProtection="1">
      <alignment horizontal="left" vertical="center" wrapText="1"/>
      <protection/>
    </xf>
    <xf numFmtId="179" fontId="22" fillId="36" borderId="18" xfId="18" applyNumberFormat="1" applyFont="1" applyFill="1" applyBorder="1" applyAlignment="1" applyProtection="1">
      <alignment horizontal="center" vertical="center" wrapText="1"/>
      <protection/>
    </xf>
    <xf numFmtId="49" fontId="21" fillId="36" borderId="18" xfId="18" applyNumberFormat="1" applyFont="1" applyFill="1" applyBorder="1" applyAlignment="1" applyProtection="1">
      <alignment vertical="center" wrapText="1"/>
      <protection/>
    </xf>
    <xf numFmtId="179" fontId="21" fillId="36" borderId="18" xfId="18" applyNumberFormat="1" applyFont="1" applyFill="1" applyBorder="1" applyAlignment="1" applyProtection="1">
      <alignment vertical="center" wrapText="1"/>
      <protection/>
    </xf>
    <xf numFmtId="0" fontId="21" fillId="0" borderId="0" xfId="18" applyNumberFormat="1" applyFont="1" applyFill="1" applyBorder="1" applyAlignment="1">
      <alignment horizontal="right" vertical="center" wrapText="1"/>
      <protection/>
    </xf>
    <xf numFmtId="0" fontId="12" fillId="0" borderId="0" xfId="17" applyFont="1">
      <alignment/>
      <protection/>
    </xf>
    <xf numFmtId="0" fontId="19" fillId="0" borderId="20" xfId="18" applyNumberFormat="1" applyFont="1" applyFill="1" applyBorder="1" applyAlignment="1" applyProtection="1">
      <alignment horizontal="center" vertical="center" wrapText="1"/>
      <protection/>
    </xf>
    <xf numFmtId="177" fontId="91" fillId="33" borderId="20" xfId="17" applyNumberFormat="1" applyFont="1" applyFill="1" applyBorder="1" applyAlignment="1">
      <alignment horizontal="center" vertical="center" wrapText="1"/>
      <protection/>
    </xf>
    <xf numFmtId="38" fontId="22" fillId="36" borderId="18" xfId="18" applyNumberFormat="1" applyFont="1" applyFill="1" applyBorder="1" applyAlignment="1" applyProtection="1">
      <alignment horizontal="center" vertical="center" wrapText="1"/>
      <protection/>
    </xf>
    <xf numFmtId="177" fontId="22" fillId="36" borderId="20" xfId="17" applyNumberFormat="1" applyFont="1" applyFill="1" applyBorder="1" applyAlignment="1">
      <alignment horizontal="center" vertical="center" wrapText="1"/>
      <protection/>
    </xf>
    <xf numFmtId="181" fontId="7" fillId="0" borderId="0" xfId="71" applyNumberFormat="1" applyFont="1" applyFill="1" applyBorder="1" applyAlignment="1">
      <alignment/>
      <protection/>
    </xf>
    <xf numFmtId="0" fontId="15" fillId="0" borderId="0" xfId="71" applyFont="1" applyFill="1" applyBorder="1" applyAlignment="1">
      <alignment horizontal="center" vertical="center" wrapText="1"/>
      <protection/>
    </xf>
    <xf numFmtId="0" fontId="21" fillId="0" borderId="0" xfId="71" applyFont="1" applyFill="1" applyBorder="1" applyAlignment="1">
      <alignment vertical="center" wrapText="1"/>
      <protection/>
    </xf>
    <xf numFmtId="0" fontId="19" fillId="0" borderId="17" xfId="71" applyFont="1" applyFill="1" applyBorder="1" applyAlignment="1">
      <alignment horizontal="center" vertical="center" wrapText="1"/>
      <protection/>
    </xf>
    <xf numFmtId="0" fontId="92" fillId="0" borderId="18" xfId="71" applyFont="1" applyFill="1" applyBorder="1" applyAlignment="1">
      <alignment horizontal="center" vertical="center" wrapText="1"/>
      <protection/>
    </xf>
    <xf numFmtId="0" fontId="27" fillId="33" borderId="17" xfId="71" applyFont="1" applyFill="1" applyBorder="1" applyAlignment="1">
      <alignment horizontal="center" vertical="center" wrapText="1"/>
      <protection/>
    </xf>
    <xf numFmtId="182" fontId="28" fillId="33" borderId="18" xfId="71" applyNumberFormat="1" applyFont="1" applyFill="1" applyBorder="1" applyAlignment="1">
      <alignment horizontal="center" vertical="center" wrapText="1"/>
      <protection/>
    </xf>
    <xf numFmtId="0" fontId="27" fillId="33" borderId="17" xfId="71" applyFont="1" applyFill="1" applyBorder="1" applyAlignment="1">
      <alignment vertical="center" wrapText="1"/>
      <protection/>
    </xf>
    <xf numFmtId="0" fontId="21" fillId="0" borderId="17" xfId="71" applyFont="1" applyFill="1" applyBorder="1" applyAlignment="1">
      <alignment vertical="center" wrapText="1"/>
      <protection/>
    </xf>
    <xf numFmtId="182" fontId="22" fillId="36" borderId="18" xfId="45" applyNumberFormat="1" applyFont="1" applyFill="1" applyBorder="1" applyAlignment="1">
      <alignment vertical="center" wrapText="1"/>
    </xf>
    <xf numFmtId="182" fontId="22" fillId="33" borderId="18" xfId="45" applyNumberFormat="1" applyFont="1" applyFill="1" applyBorder="1" applyAlignment="1">
      <alignment horizontal="center" vertical="center" wrapText="1"/>
    </xf>
    <xf numFmtId="178" fontId="7" fillId="0" borderId="22" xfId="71" applyNumberFormat="1" applyFont="1" applyFill="1" applyBorder="1" applyAlignment="1">
      <alignment horizontal="left" vertical="center" wrapText="1"/>
      <protection/>
    </xf>
    <xf numFmtId="178" fontId="7" fillId="0" borderId="0" xfId="71" applyNumberFormat="1" applyFont="1" applyFill="1" applyBorder="1" applyAlignment="1">
      <alignment/>
      <protection/>
    </xf>
    <xf numFmtId="179" fontId="14" fillId="0" borderId="0" xfId="71" applyNumberFormat="1" applyFont="1" applyFill="1" applyBorder="1" applyAlignment="1">
      <alignment/>
      <protection/>
    </xf>
    <xf numFmtId="0" fontId="40" fillId="0" borderId="0" xfId="71" applyFont="1" applyFill="1" applyBorder="1" applyAlignment="1">
      <alignment/>
      <protection/>
    </xf>
    <xf numFmtId="179" fontId="41" fillId="0" borderId="0" xfId="71" applyNumberFormat="1" applyFont="1" applyFill="1" applyBorder="1" applyAlignment="1">
      <alignment/>
      <protection/>
    </xf>
    <xf numFmtId="179" fontId="7" fillId="0" borderId="0" xfId="71" applyNumberFormat="1" applyFont="1" applyFill="1" applyBorder="1" applyAlignment="1">
      <alignment/>
      <protection/>
    </xf>
    <xf numFmtId="181" fontId="21" fillId="0" borderId="0" xfId="71" applyNumberFormat="1" applyFont="1" applyFill="1" applyBorder="1" applyAlignment="1">
      <alignment horizontal="right" vertical="center" wrapText="1"/>
      <protection/>
    </xf>
    <xf numFmtId="181" fontId="19" fillId="0" borderId="20" xfId="71" applyNumberFormat="1" applyFont="1" applyFill="1" applyBorder="1" applyAlignment="1">
      <alignment horizontal="center" vertical="center" wrapText="1"/>
      <protection/>
    </xf>
    <xf numFmtId="177" fontId="28" fillId="33" borderId="20" xfId="71" applyNumberFormat="1" applyFont="1" applyFill="1" applyBorder="1" applyAlignment="1">
      <alignment horizontal="right" vertical="center" wrapText="1"/>
      <protection/>
    </xf>
    <xf numFmtId="177" fontId="28" fillId="33" borderId="20" xfId="71" applyNumberFormat="1" applyFont="1" applyFill="1" applyBorder="1" applyAlignment="1">
      <alignment horizontal="center" vertical="center" wrapText="1"/>
      <protection/>
    </xf>
    <xf numFmtId="177" fontId="22" fillId="36" borderId="20" xfId="71" applyNumberFormat="1" applyFont="1" applyFill="1" applyBorder="1" applyAlignment="1">
      <alignment horizontal="right" vertical="center" wrapText="1"/>
      <protection/>
    </xf>
    <xf numFmtId="181" fontId="14" fillId="0" borderId="0" xfId="71" applyNumberFormat="1" applyFont="1" applyFill="1" applyBorder="1" applyAlignment="1">
      <alignment/>
      <protection/>
    </xf>
    <xf numFmtId="181" fontId="40" fillId="0" borderId="0" xfId="71" applyNumberFormat="1" applyFont="1" applyFill="1" applyBorder="1" applyAlignment="1">
      <alignment/>
      <protection/>
    </xf>
  </cellXfs>
  <cellStyles count="64">
    <cellStyle name="Normal" xfId="0"/>
    <cellStyle name="常规_利通区" xfId="15"/>
    <cellStyle name="常规_2019年市本级政府性基金" xfId="16"/>
    <cellStyle name="常规_支出测算_2016年预算" xfId="17"/>
    <cellStyle name="常规_Book1_2015年公共预算" xfId="18"/>
    <cellStyle name="常规_2014年利通区各市县预算1 2" xfId="19"/>
    <cellStyle name="常规 11" xfId="20"/>
    <cellStyle name="常规_2015年预算 12.25报财经委 4" xfId="21"/>
    <cellStyle name="常规 5" xfId="22"/>
    <cellStyle name="常规 6" xfId="23"/>
    <cellStyle name="千位分隔 9" xfId="24"/>
    <cellStyle name="60% - 强调文字颜色 6" xfId="25"/>
    <cellStyle name="20% - 强调文字颜色 6" xfId="26"/>
    <cellStyle name="输出" xfId="27"/>
    <cellStyle name="检查单元格" xfId="28"/>
    <cellStyle name="千位分隔_基金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40% - 强调文字颜色 1" xfId="42"/>
    <cellStyle name="常规_2014年青铜峡市预算" xfId="43"/>
    <cellStyle name="强调文字颜色 6" xfId="44"/>
    <cellStyle name="Comma" xfId="45"/>
    <cellStyle name="标题" xfId="46"/>
    <cellStyle name="Followed Hyperlink" xfId="47"/>
    <cellStyle name="40% - 强调文字颜色 4" xfId="48"/>
    <cellStyle name="链接单元格" xfId="49"/>
    <cellStyle name="标题 4" xfId="50"/>
    <cellStyle name="20% - 强调文字颜色 2" xfId="51"/>
    <cellStyle name="Currency [0]" xfId="52"/>
    <cellStyle name="警告文本" xfId="53"/>
    <cellStyle name="40% - 强调文字颜色 2" xfId="54"/>
    <cellStyle name="注释" xfId="55"/>
    <cellStyle name="60% - 强调文字颜色 3" xfId="56"/>
    <cellStyle name="好" xfId="57"/>
    <cellStyle name="20% - 强调文字颜色 5" xfId="58"/>
    <cellStyle name="常规_利通区 2" xfId="59"/>
    <cellStyle name="适中" xfId="60"/>
    <cellStyle name="计算" xfId="61"/>
    <cellStyle name="强调文字颜色 1" xfId="62"/>
    <cellStyle name="60% - 强调文字颜色 4" xfId="63"/>
    <cellStyle name="60% - 强调文字颜色 1" xfId="64"/>
    <cellStyle name="强调文字颜色 2" xfId="65"/>
    <cellStyle name="60% - 强调文字颜色 5" xfId="66"/>
    <cellStyle name="Percent" xfId="67"/>
    <cellStyle name="60% - 强调文字颜色 2" xfId="68"/>
    <cellStyle name="Currency" xfId="69"/>
    <cellStyle name="强调文字颜色 3" xfId="70"/>
    <cellStyle name="常规_2015年预算 12.25报财经委" xfId="71"/>
    <cellStyle name="20% - 强调文字颜色 3" xfId="72"/>
    <cellStyle name="输入" xfId="73"/>
    <cellStyle name="40% - 强调文字颜色 3" xfId="74"/>
    <cellStyle name="常规 2 3 2" xfId="75"/>
    <cellStyle name="强调文字颜色 4" xfId="76"/>
    <cellStyle name="20% - 强调文字颜色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4"/>
  <sheetViews>
    <sheetView zoomScaleSheetLayoutView="100" workbookViewId="0" topLeftCell="A1">
      <pane xSplit="1" ySplit="1" topLeftCell="B2" activePane="bottomRight" state="frozen"/>
      <selection pane="bottomRight" activeCell="I8" sqref="I8:I9"/>
    </sheetView>
  </sheetViews>
  <sheetFormatPr defaultColWidth="9.00390625" defaultRowHeight="20.25" customHeight="1"/>
  <cols>
    <col min="1" max="1" width="27.50390625" style="178" customWidth="1"/>
    <col min="2" max="3" width="10.875" style="178" customWidth="1"/>
    <col min="4" max="4" width="15.00390625" style="178" customWidth="1"/>
    <col min="5" max="5" width="11.875" style="178" customWidth="1"/>
    <col min="6" max="6" width="14.375" style="200" customWidth="1"/>
    <col min="7" max="182" width="9.00390625" style="178" customWidth="1"/>
    <col min="183" max="16384" width="9.00390625" style="179" customWidth="1"/>
  </cols>
  <sheetData>
    <row r="1" spans="1:217" s="178" customFormat="1" ht="27.75" customHeight="1">
      <c r="A1" s="201" t="s">
        <v>0</v>
      </c>
      <c r="B1" s="201"/>
      <c r="C1" s="201"/>
      <c r="D1" s="201"/>
      <c r="E1" s="201"/>
      <c r="F1" s="201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</row>
    <row r="2" spans="1:217" s="178" customFormat="1" ht="18.75" customHeight="1">
      <c r="A2" s="202" t="s">
        <v>1</v>
      </c>
      <c r="B2" s="202"/>
      <c r="C2" s="202"/>
      <c r="D2" s="202"/>
      <c r="E2" s="202"/>
      <c r="F2" s="217" t="s">
        <v>2</v>
      </c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</row>
    <row r="3" spans="1:217" s="178" customFormat="1" ht="42" customHeight="1">
      <c r="A3" s="203" t="s">
        <v>3</v>
      </c>
      <c r="B3" s="204" t="s">
        <v>4</v>
      </c>
      <c r="C3" s="204" t="s">
        <v>5</v>
      </c>
      <c r="D3" s="204" t="s">
        <v>6</v>
      </c>
      <c r="E3" s="204" t="s">
        <v>7</v>
      </c>
      <c r="F3" s="218" t="s">
        <v>8</v>
      </c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</row>
    <row r="4" spans="1:217" s="178" customFormat="1" ht="22.5" customHeight="1">
      <c r="A4" s="205" t="s">
        <v>9</v>
      </c>
      <c r="B4" s="206">
        <f>SUM(B5,B21)</f>
        <v>18985</v>
      </c>
      <c r="C4" s="206">
        <f>SUM(C5,C21)</f>
        <v>20000</v>
      </c>
      <c r="D4" s="206">
        <f>SUM(D5,D21)</f>
        <v>22700</v>
      </c>
      <c r="E4" s="206">
        <f>SUM(E5,E21)</f>
        <v>24000</v>
      </c>
      <c r="F4" s="219">
        <f aca="true" t="shared" si="0" ref="F4:F20">_xlfn.IFERROR(E4/D4-1," ")</f>
        <v>0.05726872246696035</v>
      </c>
      <c r="GA4" s="179"/>
      <c r="GB4" s="179"/>
      <c r="GC4" s="179"/>
      <c r="GD4" s="179"/>
      <c r="GE4" s="179"/>
      <c r="GF4" s="179"/>
      <c r="GG4" s="179"/>
      <c r="GH4" s="179"/>
      <c r="GI4" s="179"/>
      <c r="GJ4" s="179"/>
      <c r="GK4" s="179"/>
      <c r="GL4" s="179"/>
      <c r="GM4" s="179"/>
      <c r="GN4" s="179"/>
      <c r="GO4" s="179"/>
      <c r="GP4" s="179"/>
      <c r="GQ4" s="179"/>
      <c r="GR4" s="179"/>
      <c r="GS4" s="179"/>
      <c r="GT4" s="179"/>
      <c r="GU4" s="179"/>
      <c r="GV4" s="179"/>
      <c r="GW4" s="179"/>
      <c r="GX4" s="179"/>
      <c r="GY4" s="179"/>
      <c r="GZ4" s="179"/>
      <c r="HA4" s="179"/>
      <c r="HB4" s="179"/>
      <c r="HC4" s="179"/>
      <c r="HD4" s="179"/>
      <c r="HE4" s="179"/>
      <c r="HF4" s="179"/>
      <c r="HG4" s="179"/>
      <c r="HH4" s="179"/>
      <c r="HI4" s="179"/>
    </row>
    <row r="5" spans="1:217" s="178" customFormat="1" ht="21" customHeight="1">
      <c r="A5" s="207" t="s">
        <v>10</v>
      </c>
      <c r="B5" s="206">
        <f>SUM(B6:B20)</f>
        <v>10964</v>
      </c>
      <c r="C5" s="206">
        <f>SUM(C6:C20)</f>
        <v>12000</v>
      </c>
      <c r="D5" s="206">
        <f>SUM(D6:D20)</f>
        <v>15800</v>
      </c>
      <c r="E5" s="206">
        <f>SUM(E6:E20)</f>
        <v>16000</v>
      </c>
      <c r="F5" s="219">
        <f t="shared" si="0"/>
        <v>0.012658227848101333</v>
      </c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</row>
    <row r="6" spans="1:217" s="178" customFormat="1" ht="21" customHeight="1">
      <c r="A6" s="208" t="s">
        <v>11</v>
      </c>
      <c r="B6" s="209">
        <v>3735</v>
      </c>
      <c r="C6" s="209">
        <v>3556</v>
      </c>
      <c r="D6" s="209">
        <v>6300</v>
      </c>
      <c r="E6" s="209">
        <v>6400</v>
      </c>
      <c r="F6" s="209">
        <f t="shared" si="0"/>
        <v>0.015873015873015817</v>
      </c>
      <c r="GA6" s="179"/>
      <c r="GB6" s="179"/>
      <c r="GC6" s="179"/>
      <c r="GD6" s="179"/>
      <c r="GE6" s="179"/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79"/>
      <c r="GS6" s="179"/>
      <c r="GT6" s="179"/>
      <c r="GU6" s="179"/>
      <c r="GV6" s="179"/>
      <c r="GW6" s="179"/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79"/>
      <c r="HI6" s="179"/>
    </row>
    <row r="7" spans="1:217" s="178" customFormat="1" ht="21" customHeight="1">
      <c r="A7" s="208" t="s">
        <v>12</v>
      </c>
      <c r="B7" s="209">
        <v>1042</v>
      </c>
      <c r="C7" s="209">
        <v>1600</v>
      </c>
      <c r="D7" s="209">
        <v>3056</v>
      </c>
      <c r="E7" s="209">
        <v>3156</v>
      </c>
      <c r="F7" s="209">
        <f t="shared" si="0"/>
        <v>0.0327225130890052</v>
      </c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</row>
    <row r="8" spans="1:217" s="178" customFormat="1" ht="21" customHeight="1">
      <c r="A8" s="208" t="s">
        <v>13</v>
      </c>
      <c r="B8" s="209">
        <v>390</v>
      </c>
      <c r="C8" s="209">
        <v>400</v>
      </c>
      <c r="D8" s="209">
        <v>414</v>
      </c>
      <c r="E8" s="209">
        <v>414</v>
      </c>
      <c r="F8" s="209">
        <f t="shared" si="0"/>
        <v>0</v>
      </c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</row>
    <row r="9" spans="1:217" s="178" customFormat="1" ht="21" customHeight="1">
      <c r="A9" s="208" t="s">
        <v>14</v>
      </c>
      <c r="B9" s="209"/>
      <c r="C9" s="209"/>
      <c r="D9" s="209"/>
      <c r="E9" s="209"/>
      <c r="F9" s="209" t="str">
        <f t="shared" si="0"/>
        <v> </v>
      </c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</row>
    <row r="10" spans="1:217" s="178" customFormat="1" ht="21" customHeight="1">
      <c r="A10" s="208" t="s">
        <v>15</v>
      </c>
      <c r="B10" s="209">
        <v>716</v>
      </c>
      <c r="C10" s="209">
        <v>900</v>
      </c>
      <c r="D10" s="209">
        <v>901</v>
      </c>
      <c r="E10" s="209">
        <v>901</v>
      </c>
      <c r="F10" s="209">
        <f t="shared" si="0"/>
        <v>0</v>
      </c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</row>
    <row r="11" spans="1:217" s="178" customFormat="1" ht="21" customHeight="1">
      <c r="A11" s="208" t="s">
        <v>16</v>
      </c>
      <c r="B11" s="209">
        <v>207</v>
      </c>
      <c r="C11" s="209">
        <v>200</v>
      </c>
      <c r="D11" s="209">
        <v>196</v>
      </c>
      <c r="E11" s="209">
        <v>196</v>
      </c>
      <c r="F11" s="209">
        <f t="shared" si="0"/>
        <v>0</v>
      </c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</row>
    <row r="12" spans="1:217" s="178" customFormat="1" ht="21" customHeight="1">
      <c r="A12" s="208" t="s">
        <v>17</v>
      </c>
      <c r="B12" s="209">
        <v>356</v>
      </c>
      <c r="C12" s="209">
        <v>300</v>
      </c>
      <c r="D12" s="209">
        <v>485</v>
      </c>
      <c r="E12" s="209">
        <v>485</v>
      </c>
      <c r="F12" s="209">
        <f t="shared" si="0"/>
        <v>0</v>
      </c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</row>
    <row r="13" spans="1:217" s="178" customFormat="1" ht="21" customHeight="1">
      <c r="A13" s="208" t="s">
        <v>18</v>
      </c>
      <c r="B13" s="209">
        <v>232</v>
      </c>
      <c r="C13" s="209">
        <v>280</v>
      </c>
      <c r="D13" s="209">
        <v>196</v>
      </c>
      <c r="E13" s="209">
        <v>196</v>
      </c>
      <c r="F13" s="209">
        <f t="shared" si="0"/>
        <v>0</v>
      </c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</row>
    <row r="14" spans="1:217" s="178" customFormat="1" ht="21" customHeight="1">
      <c r="A14" s="208" t="s">
        <v>19</v>
      </c>
      <c r="B14" s="209">
        <v>353</v>
      </c>
      <c r="C14" s="209">
        <v>600</v>
      </c>
      <c r="D14" s="209">
        <v>1071</v>
      </c>
      <c r="E14" s="209">
        <v>1071</v>
      </c>
      <c r="F14" s="209">
        <f t="shared" si="0"/>
        <v>0</v>
      </c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</row>
    <row r="15" spans="1:217" s="178" customFormat="1" ht="21" customHeight="1">
      <c r="A15" s="208" t="s">
        <v>20</v>
      </c>
      <c r="B15" s="209">
        <v>841</v>
      </c>
      <c r="C15" s="209">
        <v>900</v>
      </c>
      <c r="D15" s="209">
        <v>892</v>
      </c>
      <c r="E15" s="209">
        <v>892</v>
      </c>
      <c r="F15" s="209">
        <f t="shared" si="0"/>
        <v>0</v>
      </c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</row>
    <row r="16" spans="1:217" s="178" customFormat="1" ht="21" customHeight="1">
      <c r="A16" s="208" t="s">
        <v>21</v>
      </c>
      <c r="B16" s="209">
        <v>1293</v>
      </c>
      <c r="C16" s="209">
        <v>1600</v>
      </c>
      <c r="D16" s="209"/>
      <c r="E16" s="209"/>
      <c r="F16" s="209" t="str">
        <f t="shared" si="0"/>
        <v> </v>
      </c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</row>
    <row r="17" spans="1:217" s="178" customFormat="1" ht="21" customHeight="1">
      <c r="A17" s="208" t="s">
        <v>22</v>
      </c>
      <c r="B17" s="209">
        <v>1750</v>
      </c>
      <c r="C17" s="209">
        <v>1600</v>
      </c>
      <c r="D17" s="209">
        <v>2137</v>
      </c>
      <c r="E17" s="209">
        <v>2137</v>
      </c>
      <c r="F17" s="209">
        <f t="shared" si="0"/>
        <v>0</v>
      </c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</row>
    <row r="18" spans="1:217" s="178" customFormat="1" ht="21" customHeight="1">
      <c r="A18" s="208" t="s">
        <v>23</v>
      </c>
      <c r="B18" s="209"/>
      <c r="C18" s="209"/>
      <c r="D18" s="209"/>
      <c r="E18" s="209"/>
      <c r="F18" s="209" t="str">
        <f t="shared" si="0"/>
        <v> </v>
      </c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</row>
    <row r="19" spans="1:217" s="178" customFormat="1" ht="21" customHeight="1">
      <c r="A19" s="208" t="s">
        <v>24</v>
      </c>
      <c r="B19" s="209">
        <v>49</v>
      </c>
      <c r="C19" s="209">
        <v>64</v>
      </c>
      <c r="D19" s="209">
        <v>94</v>
      </c>
      <c r="E19" s="209">
        <v>94</v>
      </c>
      <c r="F19" s="209">
        <f t="shared" si="0"/>
        <v>0</v>
      </c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</row>
    <row r="20" spans="1:217" s="178" customFormat="1" ht="21" customHeight="1">
      <c r="A20" s="208" t="s">
        <v>25</v>
      </c>
      <c r="B20" s="209"/>
      <c r="C20" s="209"/>
      <c r="D20" s="209">
        <v>58</v>
      </c>
      <c r="E20" s="209">
        <v>58</v>
      </c>
      <c r="F20" s="209">
        <f t="shared" si="0"/>
        <v>0</v>
      </c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</row>
    <row r="21" spans="1:217" s="178" customFormat="1" ht="21" customHeight="1">
      <c r="A21" s="207" t="s">
        <v>26</v>
      </c>
      <c r="B21" s="210">
        <f>SUM(B22:B29)</f>
        <v>8021</v>
      </c>
      <c r="C21" s="210">
        <f>SUM(C22:C29)</f>
        <v>8000</v>
      </c>
      <c r="D21" s="210">
        <f>SUM(D22:D29)</f>
        <v>6900</v>
      </c>
      <c r="E21" s="210">
        <f>SUM(E22:E29)</f>
        <v>8000</v>
      </c>
      <c r="F21" s="220">
        <f aca="true" t="shared" si="1" ref="F21:F29">_xlfn.IFERROR(E21/D21-1," ")</f>
        <v>0.1594202898550725</v>
      </c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</row>
    <row r="22" spans="1:217" s="178" customFormat="1" ht="21" customHeight="1">
      <c r="A22" s="208" t="s">
        <v>27</v>
      </c>
      <c r="B22" s="209">
        <v>1983</v>
      </c>
      <c r="C22" s="209">
        <v>1300</v>
      </c>
      <c r="D22" s="209">
        <v>918</v>
      </c>
      <c r="E22" s="209">
        <v>1300</v>
      </c>
      <c r="F22" s="221">
        <f t="shared" si="1"/>
        <v>0.4161220043572984</v>
      </c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</row>
    <row r="23" spans="1:217" s="178" customFormat="1" ht="21" customHeight="1">
      <c r="A23" s="208" t="s">
        <v>28</v>
      </c>
      <c r="B23" s="209">
        <v>1098</v>
      </c>
      <c r="C23" s="209">
        <v>1600</v>
      </c>
      <c r="D23" s="209">
        <v>1361</v>
      </c>
      <c r="E23" s="209">
        <v>1600</v>
      </c>
      <c r="F23" s="221">
        <f t="shared" si="1"/>
        <v>0.1756061719324027</v>
      </c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</row>
    <row r="24" spans="1:217" s="178" customFormat="1" ht="21" customHeight="1">
      <c r="A24" s="208" t="s">
        <v>29</v>
      </c>
      <c r="B24" s="209">
        <v>1307</v>
      </c>
      <c r="C24" s="209">
        <v>800</v>
      </c>
      <c r="D24" s="209">
        <v>1977</v>
      </c>
      <c r="E24" s="209">
        <v>2000</v>
      </c>
      <c r="F24" s="221">
        <f t="shared" si="1"/>
        <v>0.01163378856853825</v>
      </c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</row>
    <row r="25" spans="1:217" s="178" customFormat="1" ht="21" customHeight="1">
      <c r="A25" s="208" t="s">
        <v>30</v>
      </c>
      <c r="B25" s="209"/>
      <c r="C25" s="209"/>
      <c r="D25" s="209"/>
      <c r="E25" s="209"/>
      <c r="F25" s="221" t="str">
        <f t="shared" si="1"/>
        <v> </v>
      </c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</row>
    <row r="26" spans="1:217" s="178" customFormat="1" ht="21" customHeight="1">
      <c r="A26" s="208" t="s">
        <v>31</v>
      </c>
      <c r="B26" s="209">
        <v>221</v>
      </c>
      <c r="C26" s="209">
        <v>300</v>
      </c>
      <c r="D26" s="209">
        <v>1343</v>
      </c>
      <c r="E26" s="209">
        <v>1400</v>
      </c>
      <c r="F26" s="221">
        <f t="shared" si="1"/>
        <v>0.0424422933730455</v>
      </c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</row>
    <row r="27" spans="1:217" s="178" customFormat="1" ht="21" customHeight="1">
      <c r="A27" s="208" t="s">
        <v>32</v>
      </c>
      <c r="B27" s="209">
        <v>1815</v>
      </c>
      <c r="C27" s="209">
        <v>1600</v>
      </c>
      <c r="D27" s="209"/>
      <c r="E27" s="209"/>
      <c r="F27" s="221" t="str">
        <f t="shared" si="1"/>
        <v> </v>
      </c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</row>
    <row r="28" spans="1:217" s="178" customFormat="1" ht="21" customHeight="1">
      <c r="A28" s="208" t="s">
        <v>33</v>
      </c>
      <c r="B28" s="209">
        <v>1597</v>
      </c>
      <c r="C28" s="209">
        <v>1000</v>
      </c>
      <c r="D28" s="209">
        <v>1300</v>
      </c>
      <c r="E28" s="209">
        <v>1300</v>
      </c>
      <c r="F28" s="221">
        <f t="shared" si="1"/>
        <v>0</v>
      </c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79"/>
      <c r="HI28" s="179"/>
    </row>
    <row r="29" spans="1:217" s="178" customFormat="1" ht="21" customHeight="1">
      <c r="A29" s="208" t="s">
        <v>34</v>
      </c>
      <c r="B29" s="209"/>
      <c r="C29" s="209">
        <v>1400</v>
      </c>
      <c r="D29" s="209">
        <v>1</v>
      </c>
      <c r="E29" s="209">
        <v>400</v>
      </c>
      <c r="F29" s="221">
        <f t="shared" si="1"/>
        <v>399</v>
      </c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</row>
    <row r="30" spans="1:217" s="178" customFormat="1" ht="27" customHeight="1">
      <c r="A30" s="211"/>
      <c r="B30" s="211"/>
      <c r="C30" s="211"/>
      <c r="D30" s="211"/>
      <c r="E30" s="211"/>
      <c r="F30" s="211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</row>
    <row r="31" spans="1:217" s="178" customFormat="1" ht="20.25" customHeight="1">
      <c r="A31" s="212"/>
      <c r="B31" s="213"/>
      <c r="C31" s="213"/>
      <c r="D31" s="213"/>
      <c r="E31" s="213"/>
      <c r="F31" s="222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</row>
    <row r="32" spans="1:217" s="178" customFormat="1" ht="20.25" customHeight="1">
      <c r="A32" s="212"/>
      <c r="B32" s="213"/>
      <c r="C32" s="213"/>
      <c r="D32" s="213"/>
      <c r="E32" s="213"/>
      <c r="F32" s="222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</row>
    <row r="33" spans="1:217" s="178" customFormat="1" ht="20.25" customHeight="1">
      <c r="A33" s="214"/>
      <c r="B33" s="215"/>
      <c r="C33" s="215"/>
      <c r="D33" s="215"/>
      <c r="E33" s="214"/>
      <c r="F33" s="223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</row>
    <row r="34" spans="2:217" s="178" customFormat="1" ht="20.25" customHeight="1">
      <c r="B34" s="216"/>
      <c r="C34" s="216"/>
      <c r="D34" s="216"/>
      <c r="E34" s="216"/>
      <c r="F34" s="200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</row>
  </sheetData>
  <sheetProtection selectLockedCells="1" selectUnlockedCells="1"/>
  <mergeCells count="2">
    <mergeCell ref="A1:F1"/>
    <mergeCell ref="A30:F30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9"/>
  <sheetViews>
    <sheetView zoomScaleSheetLayoutView="100" workbookViewId="0" topLeftCell="A1">
      <selection activeCell="M7" sqref="M7"/>
    </sheetView>
  </sheetViews>
  <sheetFormatPr defaultColWidth="9.00390625" defaultRowHeight="14.25"/>
  <cols>
    <col min="1" max="1" width="11.75390625" style="176" customWidth="1"/>
    <col min="2" max="2" width="27.75390625" style="176" customWidth="1"/>
    <col min="3" max="3" width="13.00390625" style="176" customWidth="1"/>
    <col min="4" max="5" width="15.75390625" style="176" customWidth="1"/>
    <col min="6" max="6" width="15.00390625" style="176" customWidth="1"/>
    <col min="7" max="7" width="13.625" style="176" customWidth="1"/>
    <col min="8" max="8" width="0.12890625" style="176" customWidth="1"/>
    <col min="9" max="214" width="9.00390625" style="176" customWidth="1"/>
    <col min="215" max="237" width="9.00390625" style="179" customWidth="1"/>
    <col min="238" max="16384" width="9.00390625" style="37" customWidth="1"/>
  </cols>
  <sheetData>
    <row r="1" spans="1:231" s="176" customFormat="1" ht="27.75" customHeight="1">
      <c r="A1" s="180" t="s">
        <v>35</v>
      </c>
      <c r="B1" s="180"/>
      <c r="C1" s="180"/>
      <c r="D1" s="180"/>
      <c r="E1" s="180"/>
      <c r="F1" s="180"/>
      <c r="G1" s="180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</row>
    <row r="2" spans="1:214" s="177" customFormat="1" ht="21" customHeight="1">
      <c r="A2" s="181" t="s">
        <v>36</v>
      </c>
      <c r="B2" s="182"/>
      <c r="C2" s="182"/>
      <c r="D2" s="181"/>
      <c r="E2" s="181"/>
      <c r="F2" s="194" t="s">
        <v>37</v>
      </c>
      <c r="G2" s="194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</row>
    <row r="3" spans="1:214" s="177" customFormat="1" ht="25.5" customHeight="1">
      <c r="A3" s="183" t="s">
        <v>38</v>
      </c>
      <c r="B3" s="184" t="s">
        <v>39</v>
      </c>
      <c r="C3" s="184" t="s">
        <v>4</v>
      </c>
      <c r="D3" s="184" t="s">
        <v>5</v>
      </c>
      <c r="E3" s="184" t="s">
        <v>6</v>
      </c>
      <c r="F3" s="184" t="s">
        <v>7</v>
      </c>
      <c r="G3" s="196" t="s">
        <v>40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</row>
    <row r="4" spans="1:214" s="177" customFormat="1" ht="24.75" customHeight="1">
      <c r="A4" s="185" t="s">
        <v>41</v>
      </c>
      <c r="B4" s="186"/>
      <c r="C4" s="187">
        <f>SUM(C5:C28)</f>
        <v>300669</v>
      </c>
      <c r="D4" s="187">
        <f>SUM(D5:D28)</f>
        <v>258432</v>
      </c>
      <c r="E4" s="187">
        <f>SUM(E5:E28)</f>
        <v>333493</v>
      </c>
      <c r="F4" s="187">
        <f>SUM(F5:F28)</f>
        <v>184596.017</v>
      </c>
      <c r="G4" s="197">
        <f>_xlfn.IFERROR(F4/D4-1," ")</f>
        <v>-0.28570758652179296</v>
      </c>
      <c r="H4" s="195">
        <v>1216731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</row>
    <row r="5" spans="1:214" s="177" customFormat="1" ht="24.75" customHeight="1">
      <c r="A5" s="188" t="s">
        <v>42</v>
      </c>
      <c r="B5" s="189" t="s">
        <v>43</v>
      </c>
      <c r="C5" s="190">
        <v>16442</v>
      </c>
      <c r="D5" s="191">
        <v>15229</v>
      </c>
      <c r="E5" s="198">
        <v>21375</v>
      </c>
      <c r="F5" s="191">
        <v>15175.45</v>
      </c>
      <c r="G5" s="199">
        <f aca="true" t="shared" si="0" ref="G4:G28">_xlfn.IFERROR(F5/D5-1," ")</f>
        <v>-0.00351631755203885</v>
      </c>
      <c r="H5" s="195">
        <v>99806</v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</row>
    <row r="6" spans="1:214" s="177" customFormat="1" ht="24.75" customHeight="1">
      <c r="A6" s="188" t="s">
        <v>44</v>
      </c>
      <c r="B6" s="189" t="s">
        <v>45</v>
      </c>
      <c r="C6" s="190"/>
      <c r="D6" s="191"/>
      <c r="E6" s="198"/>
      <c r="F6" s="191"/>
      <c r="G6" s="199" t="str">
        <f t="shared" si="0"/>
        <v> </v>
      </c>
      <c r="H6" s="195">
        <v>0</v>
      </c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</row>
    <row r="7" spans="1:214" s="177" customFormat="1" ht="24.75" customHeight="1">
      <c r="A7" s="188" t="s">
        <v>46</v>
      </c>
      <c r="B7" s="189" t="s">
        <v>47</v>
      </c>
      <c r="C7" s="190"/>
      <c r="D7" s="191">
        <v>60</v>
      </c>
      <c r="E7" s="198">
        <v>126</v>
      </c>
      <c r="F7" s="191">
        <v>128.4</v>
      </c>
      <c r="G7" s="199">
        <f t="shared" si="0"/>
        <v>1.1400000000000001</v>
      </c>
      <c r="H7" s="195">
        <v>0</v>
      </c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</row>
    <row r="8" spans="1:214" s="177" customFormat="1" ht="24.75" customHeight="1">
      <c r="A8" s="188" t="s">
        <v>48</v>
      </c>
      <c r="B8" s="189" t="s">
        <v>49</v>
      </c>
      <c r="C8" s="190">
        <v>8332</v>
      </c>
      <c r="D8" s="191">
        <v>7340</v>
      </c>
      <c r="E8" s="198">
        <v>7375</v>
      </c>
      <c r="F8" s="191">
        <v>8418.6</v>
      </c>
      <c r="G8" s="199">
        <f t="shared" si="0"/>
        <v>0.14694822888283388</v>
      </c>
      <c r="H8" s="195">
        <v>78249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</row>
    <row r="9" spans="1:214" s="177" customFormat="1" ht="24.75" customHeight="1">
      <c r="A9" s="188" t="s">
        <v>50</v>
      </c>
      <c r="B9" s="189" t="s">
        <v>51</v>
      </c>
      <c r="C9" s="190">
        <v>66119</v>
      </c>
      <c r="D9" s="191">
        <v>62738</v>
      </c>
      <c r="E9" s="198">
        <v>67067</v>
      </c>
      <c r="F9" s="191">
        <v>44039</v>
      </c>
      <c r="G9" s="199">
        <f t="shared" si="0"/>
        <v>-0.29804902929643917</v>
      </c>
      <c r="H9" s="195">
        <v>88396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</row>
    <row r="10" spans="1:214" s="177" customFormat="1" ht="24.75" customHeight="1">
      <c r="A10" s="188" t="s">
        <v>52</v>
      </c>
      <c r="B10" s="189" t="s">
        <v>53</v>
      </c>
      <c r="C10" s="190">
        <v>1942</v>
      </c>
      <c r="D10" s="191">
        <v>2363</v>
      </c>
      <c r="E10" s="198">
        <v>1840</v>
      </c>
      <c r="F10" s="191">
        <v>145</v>
      </c>
      <c r="G10" s="199">
        <f t="shared" si="0"/>
        <v>-0.9386373254337707</v>
      </c>
      <c r="H10" s="195">
        <v>34818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</row>
    <row r="11" spans="1:214" s="177" customFormat="1" ht="24.75" customHeight="1">
      <c r="A11" s="188" t="s">
        <v>54</v>
      </c>
      <c r="B11" s="189" t="s">
        <v>55</v>
      </c>
      <c r="C11" s="190">
        <v>3306</v>
      </c>
      <c r="D11" s="191">
        <v>3519</v>
      </c>
      <c r="E11" s="198">
        <v>3247</v>
      </c>
      <c r="F11" s="191">
        <v>3552</v>
      </c>
      <c r="G11" s="199">
        <f t="shared" si="0"/>
        <v>0.009377664109121886</v>
      </c>
      <c r="H11" s="195">
        <v>21027</v>
      </c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</row>
    <row r="12" spans="1:214" s="177" customFormat="1" ht="24.75" customHeight="1">
      <c r="A12" s="188" t="s">
        <v>56</v>
      </c>
      <c r="B12" s="189" t="s">
        <v>57</v>
      </c>
      <c r="C12" s="190">
        <v>27697</v>
      </c>
      <c r="D12" s="191">
        <v>34151</v>
      </c>
      <c r="E12" s="198">
        <v>39565</v>
      </c>
      <c r="F12" s="191">
        <v>19297</v>
      </c>
      <c r="G12" s="199">
        <f t="shared" si="0"/>
        <v>-0.43495066030277296</v>
      </c>
      <c r="H12" s="195">
        <v>128244</v>
      </c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</row>
    <row r="13" spans="1:214" s="177" customFormat="1" ht="24.75" customHeight="1">
      <c r="A13" s="188" t="s">
        <v>58</v>
      </c>
      <c r="B13" s="189" t="s">
        <v>59</v>
      </c>
      <c r="C13" s="190">
        <v>13745</v>
      </c>
      <c r="D13" s="191">
        <v>15187</v>
      </c>
      <c r="E13" s="198">
        <v>19098</v>
      </c>
      <c r="F13" s="191">
        <v>14548.9</v>
      </c>
      <c r="G13" s="199">
        <f t="shared" si="0"/>
        <v>-0.042016198064133814</v>
      </c>
      <c r="H13" s="195">
        <v>58333</v>
      </c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</row>
    <row r="14" spans="1:214" s="177" customFormat="1" ht="24.75" customHeight="1">
      <c r="A14" s="188" t="s">
        <v>60</v>
      </c>
      <c r="B14" s="189" t="s">
        <v>61</v>
      </c>
      <c r="C14" s="190">
        <v>17818</v>
      </c>
      <c r="D14" s="191">
        <v>4462</v>
      </c>
      <c r="E14" s="198">
        <v>8922</v>
      </c>
      <c r="F14" s="191">
        <v>1866</v>
      </c>
      <c r="G14" s="199">
        <f t="shared" si="0"/>
        <v>-0.5818018825638727</v>
      </c>
      <c r="H14" s="195">
        <v>70996</v>
      </c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</row>
    <row r="15" spans="1:214" s="177" customFormat="1" ht="24.75" customHeight="1">
      <c r="A15" s="188" t="s">
        <v>62</v>
      </c>
      <c r="B15" s="189" t="s">
        <v>63</v>
      </c>
      <c r="C15" s="190">
        <v>19957</v>
      </c>
      <c r="D15" s="191">
        <v>6852</v>
      </c>
      <c r="E15" s="198">
        <v>9938</v>
      </c>
      <c r="F15" s="191">
        <v>3709</v>
      </c>
      <c r="G15" s="199">
        <f t="shared" si="0"/>
        <v>-0.45869819030939873</v>
      </c>
      <c r="H15" s="195">
        <v>214230</v>
      </c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</row>
    <row r="16" spans="1:214" s="177" customFormat="1" ht="24.75" customHeight="1">
      <c r="A16" s="188" t="s">
        <v>64</v>
      </c>
      <c r="B16" s="189" t="s">
        <v>65</v>
      </c>
      <c r="C16" s="190">
        <v>96856</v>
      </c>
      <c r="D16" s="191">
        <v>74290</v>
      </c>
      <c r="E16" s="198">
        <v>110247</v>
      </c>
      <c r="F16" s="191">
        <v>47033.667</v>
      </c>
      <c r="G16" s="199">
        <f t="shared" si="0"/>
        <v>-0.3668910082110647</v>
      </c>
      <c r="H16" s="195">
        <v>30630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</row>
    <row r="17" spans="1:214" s="177" customFormat="1" ht="24.75" customHeight="1">
      <c r="A17" s="188" t="s">
        <v>66</v>
      </c>
      <c r="B17" s="189" t="s">
        <v>67</v>
      </c>
      <c r="C17" s="190">
        <v>11894</v>
      </c>
      <c r="D17" s="191">
        <v>2491</v>
      </c>
      <c r="E17" s="198">
        <v>4757</v>
      </c>
      <c r="F17" s="191">
        <v>1727</v>
      </c>
      <c r="G17" s="199">
        <f t="shared" si="0"/>
        <v>-0.3067041348855881</v>
      </c>
      <c r="H17" s="195">
        <v>32281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</row>
    <row r="18" spans="1:214" s="177" customFormat="1" ht="24.75" customHeight="1">
      <c r="A18" s="188" t="s">
        <v>68</v>
      </c>
      <c r="B18" s="189" t="s">
        <v>69</v>
      </c>
      <c r="C18" s="190">
        <v>179</v>
      </c>
      <c r="D18" s="191">
        <v>56</v>
      </c>
      <c r="E18" s="198">
        <v>103</v>
      </c>
      <c r="F18" s="191"/>
      <c r="G18" s="199">
        <f t="shared" si="0"/>
        <v>-1</v>
      </c>
      <c r="H18" s="195">
        <v>155148</v>
      </c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</row>
    <row r="19" spans="1:214" s="177" customFormat="1" ht="24.75" customHeight="1">
      <c r="A19" s="188" t="s">
        <v>70</v>
      </c>
      <c r="B19" s="189" t="s">
        <v>71</v>
      </c>
      <c r="C19" s="190">
        <v>333</v>
      </c>
      <c r="D19" s="191">
        <v>320</v>
      </c>
      <c r="E19" s="198">
        <v>212</v>
      </c>
      <c r="F19" s="191"/>
      <c r="G19" s="199">
        <f t="shared" si="0"/>
        <v>-1</v>
      </c>
      <c r="H19" s="195">
        <v>3153</v>
      </c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</row>
    <row r="20" spans="1:214" s="177" customFormat="1" ht="24.75" customHeight="1">
      <c r="A20" s="188" t="s">
        <v>72</v>
      </c>
      <c r="B20" s="189" t="s">
        <v>73</v>
      </c>
      <c r="C20" s="190">
        <v>40</v>
      </c>
      <c r="D20" s="191"/>
      <c r="E20" s="198">
        <v>0</v>
      </c>
      <c r="F20" s="191"/>
      <c r="G20" s="199" t="str">
        <f t="shared" si="0"/>
        <v> </v>
      </c>
      <c r="H20" s="195">
        <v>11500</v>
      </c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</row>
    <row r="21" spans="1:214" s="177" customFormat="1" ht="24.75" customHeight="1">
      <c r="A21" s="188" t="s">
        <v>74</v>
      </c>
      <c r="B21" s="189" t="s">
        <v>75</v>
      </c>
      <c r="C21" s="190">
        <v>2076</v>
      </c>
      <c r="D21" s="191">
        <v>1118</v>
      </c>
      <c r="E21" s="198">
        <v>4930</v>
      </c>
      <c r="F21" s="191">
        <v>979</v>
      </c>
      <c r="G21" s="199">
        <f t="shared" si="0"/>
        <v>-0.12432915921288012</v>
      </c>
      <c r="H21" s="195">
        <v>13103</v>
      </c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</row>
    <row r="22" spans="1:214" s="177" customFormat="1" ht="24.75" customHeight="1">
      <c r="A22" s="188" t="s">
        <v>76</v>
      </c>
      <c r="B22" s="189" t="s">
        <v>77</v>
      </c>
      <c r="C22" s="190">
        <v>7642</v>
      </c>
      <c r="D22" s="191">
        <v>18055</v>
      </c>
      <c r="E22" s="198">
        <v>23886</v>
      </c>
      <c r="F22" s="191">
        <v>8580</v>
      </c>
      <c r="G22" s="199">
        <f t="shared" si="0"/>
        <v>-0.5247853780116312</v>
      </c>
      <c r="H22" s="195">
        <v>15557</v>
      </c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</row>
    <row r="23" spans="1:214" s="177" customFormat="1" ht="24.75" customHeight="1">
      <c r="A23" s="188" t="s">
        <v>78</v>
      </c>
      <c r="B23" s="189" t="s">
        <v>79</v>
      </c>
      <c r="C23" s="190">
        <v>130</v>
      </c>
      <c r="D23" s="191">
        <v>850</v>
      </c>
      <c r="E23" s="198">
        <v>1010</v>
      </c>
      <c r="F23" s="191">
        <v>1</v>
      </c>
      <c r="G23" s="199">
        <f t="shared" si="0"/>
        <v>-0.9988235294117647</v>
      </c>
      <c r="H23" s="195">
        <v>2043</v>
      </c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</row>
    <row r="24" spans="1:214" s="177" customFormat="1" ht="24.75" customHeight="1">
      <c r="A24" s="188" t="s">
        <v>80</v>
      </c>
      <c r="B24" s="189" t="s">
        <v>81</v>
      </c>
      <c r="C24" s="190">
        <v>1055</v>
      </c>
      <c r="D24" s="191">
        <v>1129</v>
      </c>
      <c r="E24" s="198">
        <v>1218</v>
      </c>
      <c r="F24" s="191">
        <v>742</v>
      </c>
      <c r="G24" s="199">
        <f t="shared" si="0"/>
        <v>-0.3427812223206377</v>
      </c>
      <c r="H24" s="195">
        <v>10354</v>
      </c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</row>
    <row r="25" spans="1:214" s="177" customFormat="1" ht="24.75" customHeight="1">
      <c r="A25" s="188" t="s">
        <v>82</v>
      </c>
      <c r="B25" s="192" t="s">
        <v>83</v>
      </c>
      <c r="C25" s="193"/>
      <c r="D25" s="191">
        <v>1000</v>
      </c>
      <c r="E25" s="198">
        <v>0</v>
      </c>
      <c r="F25" s="191">
        <v>4000</v>
      </c>
      <c r="G25" s="199">
        <f t="shared" si="0"/>
        <v>3</v>
      </c>
      <c r="H25" s="195">
        <v>23000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</row>
    <row r="26" spans="1:214" s="177" customFormat="1" ht="24.75" customHeight="1">
      <c r="A26" s="188" t="s">
        <v>84</v>
      </c>
      <c r="B26" s="189" t="s">
        <v>85</v>
      </c>
      <c r="C26" s="190"/>
      <c r="D26" s="191">
        <v>1115</v>
      </c>
      <c r="E26" s="198">
        <v>0</v>
      </c>
      <c r="F26" s="191">
        <v>2969</v>
      </c>
      <c r="G26" s="199">
        <f t="shared" si="0"/>
        <v>1.6627802690582958</v>
      </c>
      <c r="H26" s="195">
        <v>65570</v>
      </c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</row>
    <row r="27" spans="1:214" s="177" customFormat="1" ht="24.75" customHeight="1">
      <c r="A27" s="188" t="s">
        <v>86</v>
      </c>
      <c r="B27" s="189" t="s">
        <v>87</v>
      </c>
      <c r="C27" s="190">
        <v>5106</v>
      </c>
      <c r="D27" s="191">
        <v>6107</v>
      </c>
      <c r="E27" s="198">
        <v>8577</v>
      </c>
      <c r="F27" s="191">
        <v>7685</v>
      </c>
      <c r="G27" s="199">
        <f t="shared" si="0"/>
        <v>0.2583920091698051</v>
      </c>
      <c r="H27" s="195">
        <v>60293</v>
      </c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</row>
    <row r="28" spans="1:214" s="177" customFormat="1" ht="24.75" customHeight="1">
      <c r="A28" s="188" t="s">
        <v>88</v>
      </c>
      <c r="B28" s="189" t="s">
        <v>89</v>
      </c>
      <c r="C28" s="190"/>
      <c r="D28" s="191"/>
      <c r="E28" s="198"/>
      <c r="F28" s="191"/>
      <c r="G28" s="199" t="str">
        <f t="shared" si="0"/>
        <v> </v>
      </c>
      <c r="H28" s="195">
        <v>0</v>
      </c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</row>
    <row r="29" spans="1:231" s="178" customFormat="1" ht="14.2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</row>
    <row r="30" spans="1:231" s="178" customFormat="1" ht="14.2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</row>
    <row r="31" spans="1:231" s="178" customFormat="1" ht="14.2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</row>
    <row r="32" spans="1:231" s="178" customFormat="1" ht="14.2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</row>
    <row r="33" spans="1:231" s="178" customFormat="1" ht="14.2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</row>
    <row r="34" spans="1:231" s="178" customFormat="1" ht="14.2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</row>
    <row r="35" spans="215:237" s="176" customFormat="1" ht="14.25"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</row>
    <row r="36" spans="215:237" s="176" customFormat="1" ht="14.25"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</row>
    <row r="37" spans="215:237" s="176" customFormat="1" ht="14.25"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</row>
    <row r="38" spans="215:237" s="176" customFormat="1" ht="14.25"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</row>
    <row r="39" spans="215:237" s="176" customFormat="1" ht="14.25"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</row>
  </sheetData>
  <sheetProtection selectLockedCells="1" selectUnlockedCells="1"/>
  <mergeCells count="3">
    <mergeCell ref="A1:G1"/>
    <mergeCell ref="F2:G2"/>
    <mergeCell ref="A4:B4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SheetLayoutView="100" workbookViewId="0" topLeftCell="A17">
      <selection activeCell="A46" sqref="A46"/>
    </sheetView>
  </sheetViews>
  <sheetFormatPr defaultColWidth="7.875" defaultRowHeight="14.25"/>
  <cols>
    <col min="1" max="1" width="40.25390625" style="37" customWidth="1"/>
    <col min="2" max="2" width="14.75390625" style="37" customWidth="1"/>
    <col min="3" max="3" width="41.25390625" style="37" customWidth="1"/>
    <col min="4" max="4" width="14.75390625" style="37" customWidth="1"/>
    <col min="5" max="254" width="7.875" style="37" customWidth="1"/>
    <col min="255" max="16384" width="7.875" style="37" customWidth="1"/>
  </cols>
  <sheetData>
    <row r="1" spans="1:4" s="37" customFormat="1" ht="24">
      <c r="A1" s="121" t="s">
        <v>90</v>
      </c>
      <c r="B1" s="121"/>
      <c r="C1" s="121"/>
      <c r="D1" s="121"/>
    </row>
    <row r="2" spans="1:4" s="37" customFormat="1" ht="14.25">
      <c r="A2" s="122" t="s">
        <v>91</v>
      </c>
      <c r="B2" s="123"/>
      <c r="C2" s="124" t="s">
        <v>92</v>
      </c>
      <c r="D2" s="124"/>
    </row>
    <row r="3" spans="1:4" s="37" customFormat="1" ht="14.25">
      <c r="A3" s="125" t="s">
        <v>93</v>
      </c>
      <c r="B3" s="126" t="s">
        <v>94</v>
      </c>
      <c r="C3" s="126" t="s">
        <v>95</v>
      </c>
      <c r="D3" s="127" t="s">
        <v>94</v>
      </c>
    </row>
    <row r="4" spans="1:4" s="37" customFormat="1" ht="14.25">
      <c r="A4" s="128" t="s">
        <v>96</v>
      </c>
      <c r="B4" s="129">
        <v>24000</v>
      </c>
      <c r="C4" s="130" t="s">
        <v>97</v>
      </c>
      <c r="D4" s="131">
        <v>184596</v>
      </c>
    </row>
    <row r="5" spans="1:4" s="37" customFormat="1" ht="14.25">
      <c r="A5" s="132" t="s">
        <v>98</v>
      </c>
      <c r="B5" s="129">
        <f>B6+B13+B50</f>
        <v>122889.61700000001</v>
      </c>
      <c r="C5" s="133" t="s">
        <v>99</v>
      </c>
      <c r="D5" s="134">
        <f>SUM(D6,D13,D50)</f>
        <v>0</v>
      </c>
    </row>
    <row r="6" spans="1:4" s="37" customFormat="1" ht="14.25">
      <c r="A6" s="135" t="s">
        <v>100</v>
      </c>
      <c r="B6" s="136">
        <f>SUM(B7:B12)</f>
        <v>4205</v>
      </c>
      <c r="C6" s="137" t="s">
        <v>101</v>
      </c>
      <c r="D6" s="138">
        <f>SUM(D7:D12)</f>
        <v>0</v>
      </c>
    </row>
    <row r="7" spans="1:4" s="37" customFormat="1" ht="14.25">
      <c r="A7" s="139" t="s">
        <v>102</v>
      </c>
      <c r="B7" s="140"/>
      <c r="C7" s="141" t="s">
        <v>103</v>
      </c>
      <c r="D7" s="142"/>
    </row>
    <row r="8" spans="1:4" s="37" customFormat="1" ht="14.25">
      <c r="A8" s="139" t="s">
        <v>104</v>
      </c>
      <c r="B8" s="140">
        <v>83</v>
      </c>
      <c r="C8" s="141" t="s">
        <v>105</v>
      </c>
      <c r="D8" s="142"/>
    </row>
    <row r="9" spans="1:4" s="37" customFormat="1" ht="14.25">
      <c r="A9" s="139" t="s">
        <v>106</v>
      </c>
      <c r="B9" s="140"/>
      <c r="C9" s="141" t="s">
        <v>107</v>
      </c>
      <c r="D9" s="142"/>
    </row>
    <row r="10" spans="1:4" s="37" customFormat="1" ht="14.25">
      <c r="A10" s="139" t="s">
        <v>108</v>
      </c>
      <c r="B10" s="140"/>
      <c r="C10" s="141" t="s">
        <v>109</v>
      </c>
      <c r="D10" s="142"/>
    </row>
    <row r="11" spans="1:4" s="37" customFormat="1" ht="14.25">
      <c r="A11" s="139" t="s">
        <v>110</v>
      </c>
      <c r="B11" s="140">
        <v>4122</v>
      </c>
      <c r="C11" s="141" t="s">
        <v>111</v>
      </c>
      <c r="D11" s="142"/>
    </row>
    <row r="12" spans="1:4" s="37" customFormat="1" ht="14.25">
      <c r="A12" s="139" t="s">
        <v>112</v>
      </c>
      <c r="B12" s="140"/>
      <c r="C12" s="141" t="s">
        <v>113</v>
      </c>
      <c r="D12" s="142"/>
    </row>
    <row r="13" spans="1:4" s="37" customFormat="1" ht="14.25">
      <c r="A13" s="135" t="s">
        <v>114</v>
      </c>
      <c r="B13" s="129">
        <f>SUM(B14:B49)</f>
        <v>114701.61700000001</v>
      </c>
      <c r="C13" s="137" t="s">
        <v>115</v>
      </c>
      <c r="D13" s="134">
        <f>SUM(D14:D49)</f>
        <v>0</v>
      </c>
    </row>
    <row r="14" spans="1:4" s="37" customFormat="1" ht="14.25">
      <c r="A14" s="139" t="s">
        <v>116</v>
      </c>
      <c r="B14" s="140">
        <v>-1353</v>
      </c>
      <c r="C14" s="141" t="s">
        <v>117</v>
      </c>
      <c r="D14" s="142"/>
    </row>
    <row r="15" spans="1:4" s="37" customFormat="1" ht="14.25">
      <c r="A15" s="139" t="s">
        <v>118</v>
      </c>
      <c r="B15" s="143">
        <v>43183</v>
      </c>
      <c r="C15" s="141" t="s">
        <v>119</v>
      </c>
      <c r="D15" s="142"/>
    </row>
    <row r="16" spans="1:4" s="37" customFormat="1" ht="14.25">
      <c r="A16" s="144" t="s">
        <v>120</v>
      </c>
      <c r="B16" s="140">
        <v>9930</v>
      </c>
      <c r="C16" s="145" t="s">
        <v>121</v>
      </c>
      <c r="D16" s="142"/>
    </row>
    <row r="17" spans="1:4" s="37" customFormat="1" ht="14.25">
      <c r="A17" s="139" t="s">
        <v>122</v>
      </c>
      <c r="B17" s="140">
        <v>1859.85</v>
      </c>
      <c r="C17" s="141" t="s">
        <v>123</v>
      </c>
      <c r="D17" s="142"/>
    </row>
    <row r="18" spans="1:4" s="37" customFormat="1" ht="14.25">
      <c r="A18" s="139" t="s">
        <v>124</v>
      </c>
      <c r="B18" s="140"/>
      <c r="C18" s="141" t="s">
        <v>125</v>
      </c>
      <c r="D18" s="142"/>
    </row>
    <row r="19" spans="1:4" s="37" customFormat="1" ht="14.25">
      <c r="A19" s="139" t="s">
        <v>126</v>
      </c>
      <c r="B19" s="140"/>
      <c r="C19" s="141" t="s">
        <v>127</v>
      </c>
      <c r="D19" s="142"/>
    </row>
    <row r="20" spans="1:4" s="37" customFormat="1" ht="14.25">
      <c r="A20" s="139" t="s">
        <v>128</v>
      </c>
      <c r="B20" s="140"/>
      <c r="C20" s="141" t="s">
        <v>129</v>
      </c>
      <c r="D20" s="142"/>
    </row>
    <row r="21" spans="1:4" s="37" customFormat="1" ht="14.25">
      <c r="A21" s="139" t="s">
        <v>130</v>
      </c>
      <c r="B21" s="140">
        <v>6260</v>
      </c>
      <c r="C21" s="141" t="s">
        <v>131</v>
      </c>
      <c r="D21" s="142"/>
    </row>
    <row r="22" spans="1:4" s="37" customFormat="1" ht="14.25">
      <c r="A22" s="139" t="s">
        <v>132</v>
      </c>
      <c r="B22" s="140">
        <v>966</v>
      </c>
      <c r="C22" s="141" t="s">
        <v>133</v>
      </c>
      <c r="D22" s="142"/>
    </row>
    <row r="23" spans="1:4" s="37" customFormat="1" ht="14.25">
      <c r="A23" s="139" t="s">
        <v>134</v>
      </c>
      <c r="B23" s="140">
        <v>2453</v>
      </c>
      <c r="C23" s="141" t="s">
        <v>135</v>
      </c>
      <c r="D23" s="142"/>
    </row>
    <row r="24" spans="1:4" s="37" customFormat="1" ht="14.25">
      <c r="A24" s="139" t="s">
        <v>136</v>
      </c>
      <c r="B24" s="140"/>
      <c r="C24" s="141" t="s">
        <v>137</v>
      </c>
      <c r="D24" s="142"/>
    </row>
    <row r="25" spans="1:4" s="37" customFormat="1" ht="14.25">
      <c r="A25" s="146" t="s">
        <v>138</v>
      </c>
      <c r="B25" s="140">
        <v>35262</v>
      </c>
      <c r="C25" s="147" t="s">
        <v>139</v>
      </c>
      <c r="D25" s="142"/>
    </row>
    <row r="26" spans="1:4" s="37" customFormat="1" ht="14.25">
      <c r="A26" s="148" t="s">
        <v>140</v>
      </c>
      <c r="B26" s="140"/>
      <c r="C26" s="149" t="s">
        <v>141</v>
      </c>
      <c r="D26" s="142"/>
    </row>
    <row r="27" spans="1:4" s="37" customFormat="1" ht="14.25">
      <c r="A27" s="139" t="s">
        <v>142</v>
      </c>
      <c r="B27" s="140"/>
      <c r="C27" s="141" t="s">
        <v>143</v>
      </c>
      <c r="D27" s="142"/>
    </row>
    <row r="28" spans="1:4" s="37" customFormat="1" ht="14.25">
      <c r="A28" s="139" t="s">
        <v>144</v>
      </c>
      <c r="B28" s="140"/>
      <c r="C28" s="141" t="s">
        <v>145</v>
      </c>
      <c r="D28" s="142"/>
    </row>
    <row r="29" spans="1:4" s="37" customFormat="1" ht="14.25">
      <c r="A29" s="150" t="s">
        <v>146</v>
      </c>
      <c r="B29" s="140">
        <v>1309.6</v>
      </c>
      <c r="C29" s="145" t="s">
        <v>147</v>
      </c>
      <c r="D29" s="142"/>
    </row>
    <row r="30" spans="1:4" s="37" customFormat="1" ht="14.25">
      <c r="A30" s="139" t="s">
        <v>148</v>
      </c>
      <c r="B30" s="140">
        <v>329</v>
      </c>
      <c r="C30" s="141" t="s">
        <v>149</v>
      </c>
      <c r="D30" s="142"/>
    </row>
    <row r="31" spans="1:4" s="37" customFormat="1" ht="14.25">
      <c r="A31" s="150" t="s">
        <v>150</v>
      </c>
      <c r="B31" s="140"/>
      <c r="C31" s="145" t="s">
        <v>151</v>
      </c>
      <c r="D31" s="142"/>
    </row>
    <row r="32" spans="1:4" s="37" customFormat="1" ht="14.25">
      <c r="A32" s="139" t="s">
        <v>152</v>
      </c>
      <c r="B32" s="140"/>
      <c r="C32" s="141" t="s">
        <v>153</v>
      </c>
      <c r="D32" s="142"/>
    </row>
    <row r="33" spans="1:4" s="37" customFormat="1" ht="14.25">
      <c r="A33" s="148" t="s">
        <v>154</v>
      </c>
      <c r="B33" s="140">
        <v>196</v>
      </c>
      <c r="C33" s="149" t="s">
        <v>155</v>
      </c>
      <c r="D33" s="142"/>
    </row>
    <row r="34" spans="1:4" s="37" customFormat="1" ht="14.25">
      <c r="A34" s="150" t="s">
        <v>156</v>
      </c>
      <c r="B34" s="140">
        <v>28.9</v>
      </c>
      <c r="C34" s="145" t="s">
        <v>157</v>
      </c>
      <c r="D34" s="142"/>
    </row>
    <row r="35" spans="1:4" s="37" customFormat="1" ht="14.25">
      <c r="A35" s="150" t="s">
        <v>158</v>
      </c>
      <c r="B35" s="140">
        <v>1865.6</v>
      </c>
      <c r="C35" s="145" t="s">
        <v>159</v>
      </c>
      <c r="D35" s="142"/>
    </row>
    <row r="36" spans="1:4" s="37" customFormat="1" ht="14.25">
      <c r="A36" s="150" t="s">
        <v>160</v>
      </c>
      <c r="B36" s="140"/>
      <c r="C36" s="145" t="s">
        <v>161</v>
      </c>
      <c r="D36" s="142"/>
    </row>
    <row r="37" spans="1:4" s="37" customFormat="1" ht="14.25">
      <c r="A37" s="139" t="s">
        <v>162</v>
      </c>
      <c r="B37" s="140">
        <v>5144.667</v>
      </c>
      <c r="C37" s="141" t="s">
        <v>163</v>
      </c>
      <c r="D37" s="142"/>
    </row>
    <row r="38" spans="1:4" s="37" customFormat="1" ht="14.25">
      <c r="A38" s="150" t="s">
        <v>164</v>
      </c>
      <c r="B38" s="140">
        <v>1079</v>
      </c>
      <c r="C38" s="145" t="s">
        <v>165</v>
      </c>
      <c r="D38" s="142"/>
    </row>
    <row r="39" spans="1:4" s="37" customFormat="1" ht="14.25">
      <c r="A39" s="151" t="s">
        <v>166</v>
      </c>
      <c r="B39" s="140"/>
      <c r="C39" s="152" t="s">
        <v>167</v>
      </c>
      <c r="D39" s="142"/>
    </row>
    <row r="40" spans="1:4" s="37" customFormat="1" ht="14.25">
      <c r="A40" s="148" t="s">
        <v>168</v>
      </c>
      <c r="B40" s="140"/>
      <c r="C40" s="149" t="s">
        <v>169</v>
      </c>
      <c r="D40" s="142"/>
    </row>
    <row r="41" spans="1:4" s="37" customFormat="1" ht="14.25">
      <c r="A41" s="139" t="s">
        <v>170</v>
      </c>
      <c r="B41" s="140"/>
      <c r="C41" s="141" t="s">
        <v>171</v>
      </c>
      <c r="D41" s="142"/>
    </row>
    <row r="42" spans="1:4" s="37" customFormat="1" ht="14.25">
      <c r="A42" s="139" t="s">
        <v>172</v>
      </c>
      <c r="B42" s="140"/>
      <c r="C42" s="149" t="s">
        <v>173</v>
      </c>
      <c r="D42" s="142"/>
    </row>
    <row r="43" spans="1:4" s="37" customFormat="1" ht="14.25">
      <c r="A43" s="148" t="s">
        <v>174</v>
      </c>
      <c r="B43" s="140"/>
      <c r="C43" s="149" t="s">
        <v>175</v>
      </c>
      <c r="D43" s="142"/>
    </row>
    <row r="44" spans="1:4" s="37" customFormat="1" ht="14.25">
      <c r="A44" s="139" t="s">
        <v>176</v>
      </c>
      <c r="B44" s="140"/>
      <c r="C44" s="141" t="s">
        <v>177</v>
      </c>
      <c r="D44" s="142"/>
    </row>
    <row r="45" spans="1:4" s="37" customFormat="1" ht="14.25">
      <c r="A45" s="139" t="s">
        <v>178</v>
      </c>
      <c r="B45" s="153"/>
      <c r="C45" s="141" t="s">
        <v>179</v>
      </c>
      <c r="D45" s="142"/>
    </row>
    <row r="46" spans="1:4" s="37" customFormat="1" ht="14.25">
      <c r="A46" s="146" t="s">
        <v>180</v>
      </c>
      <c r="B46" s="140">
        <v>4926</v>
      </c>
      <c r="C46" s="147" t="s">
        <v>181</v>
      </c>
      <c r="D46" s="142"/>
    </row>
    <row r="47" spans="1:4" s="37" customFormat="1" ht="14.25">
      <c r="A47" s="146" t="s">
        <v>182</v>
      </c>
      <c r="B47" s="140">
        <v>1262</v>
      </c>
      <c r="C47" s="147" t="s">
        <v>183</v>
      </c>
      <c r="D47" s="142"/>
    </row>
    <row r="48" spans="1:4" s="37" customFormat="1" ht="14.25">
      <c r="A48" s="146" t="s">
        <v>184</v>
      </c>
      <c r="B48" s="140"/>
      <c r="C48" s="147" t="s">
        <v>185</v>
      </c>
      <c r="D48" s="142"/>
    </row>
    <row r="49" spans="1:4" s="37" customFormat="1" ht="14.25">
      <c r="A49" s="139" t="s">
        <v>186</v>
      </c>
      <c r="B49" s="140"/>
      <c r="C49" s="141" t="s">
        <v>187</v>
      </c>
      <c r="D49" s="142"/>
    </row>
    <row r="50" spans="1:4" s="37" customFormat="1" ht="14.25">
      <c r="A50" s="154" t="s">
        <v>188</v>
      </c>
      <c r="B50" s="155">
        <v>3983</v>
      </c>
      <c r="C50" s="156" t="s">
        <v>189</v>
      </c>
      <c r="D50" s="142"/>
    </row>
    <row r="51" spans="1:4" s="37" customFormat="1" ht="14.25">
      <c r="A51" s="132" t="s">
        <v>190</v>
      </c>
      <c r="B51" s="136">
        <f>B52+B53</f>
        <v>0</v>
      </c>
      <c r="C51" s="133" t="s">
        <v>191</v>
      </c>
      <c r="D51" s="157">
        <f>SUM(D52:D53)</f>
        <v>0</v>
      </c>
    </row>
    <row r="52" spans="1:4" s="37" customFormat="1" ht="14.25">
      <c r="A52" s="139" t="s">
        <v>192</v>
      </c>
      <c r="B52" s="140"/>
      <c r="C52" s="141" t="s">
        <v>193</v>
      </c>
      <c r="D52" s="142"/>
    </row>
    <row r="53" spans="1:4" s="37" customFormat="1" ht="14.25">
      <c r="A53" s="139" t="s">
        <v>194</v>
      </c>
      <c r="B53" s="140"/>
      <c r="C53" s="141" t="s">
        <v>195</v>
      </c>
      <c r="D53" s="142"/>
    </row>
    <row r="54" spans="1:4" s="37" customFormat="1" ht="14.25">
      <c r="A54" s="132" t="s">
        <v>196</v>
      </c>
      <c r="B54" s="136">
        <f>SUM(B55:B57)</f>
        <v>0</v>
      </c>
      <c r="C54" s="133" t="s">
        <v>197</v>
      </c>
      <c r="D54" s="158">
        <f>SUM(D55:D57)</f>
        <v>0</v>
      </c>
    </row>
    <row r="55" spans="1:4" s="37" customFormat="1" ht="14.25">
      <c r="A55" s="139" t="s">
        <v>198</v>
      </c>
      <c r="B55" s="140"/>
      <c r="C55" s="141"/>
      <c r="D55" s="142"/>
    </row>
    <row r="56" spans="1:4" s="37" customFormat="1" ht="14.25">
      <c r="A56" s="150" t="s">
        <v>199</v>
      </c>
      <c r="B56" s="159"/>
      <c r="C56" s="160"/>
      <c r="D56" s="161"/>
    </row>
    <row r="57" spans="1:4" s="37" customFormat="1" ht="14.25">
      <c r="A57" s="139" t="s">
        <v>200</v>
      </c>
      <c r="B57" s="159"/>
      <c r="C57" s="160"/>
      <c r="D57" s="161"/>
    </row>
    <row r="58" spans="1:4" s="37" customFormat="1" ht="14.25">
      <c r="A58" s="162" t="s">
        <v>201</v>
      </c>
      <c r="B58" s="163">
        <v>4065</v>
      </c>
      <c r="C58" s="164" t="s">
        <v>202</v>
      </c>
      <c r="D58" s="165"/>
    </row>
    <row r="59" spans="1:4" s="37" customFormat="1" ht="14.25">
      <c r="A59" s="162" t="s">
        <v>203</v>
      </c>
      <c r="B59" s="166"/>
      <c r="C59" s="164" t="s">
        <v>204</v>
      </c>
      <c r="D59" s="167">
        <v>12407</v>
      </c>
    </row>
    <row r="60" spans="1:4" s="37" customFormat="1" ht="14.25">
      <c r="A60" s="168" t="s">
        <v>205</v>
      </c>
      <c r="B60" s="159">
        <v>11100</v>
      </c>
      <c r="C60" s="164" t="s">
        <v>206</v>
      </c>
      <c r="D60" s="169"/>
    </row>
    <row r="61" spans="1:4" s="37" customFormat="1" ht="14.25">
      <c r="A61" s="162" t="s">
        <v>207</v>
      </c>
      <c r="B61" s="155">
        <v>34948</v>
      </c>
      <c r="C61" s="170" t="s">
        <v>208</v>
      </c>
      <c r="D61" s="167"/>
    </row>
    <row r="62" spans="1:4" s="37" customFormat="1" ht="14.25">
      <c r="A62" s="162" t="s">
        <v>209</v>
      </c>
      <c r="B62" s="155"/>
      <c r="C62" s="170" t="s">
        <v>210</v>
      </c>
      <c r="D62" s="167"/>
    </row>
    <row r="63" spans="1:4" s="37" customFormat="1" ht="14.25">
      <c r="A63" s="139"/>
      <c r="B63" s="140"/>
      <c r="C63" s="152" t="s">
        <v>211</v>
      </c>
      <c r="D63" s="142"/>
    </row>
    <row r="64" spans="1:4" ht="14.25">
      <c r="A64" s="171" t="s">
        <v>212</v>
      </c>
      <c r="B64" s="172">
        <f>SUM(B4:B5,B51,B54,B58,B59,B60,B61,B62)</f>
        <v>197002.61700000003</v>
      </c>
      <c r="C64" s="173" t="s">
        <v>212</v>
      </c>
      <c r="D64" s="174">
        <f>D4+D5+D51+D58+D59+D60+D61</f>
        <v>197003</v>
      </c>
    </row>
    <row r="65" ht="14.25">
      <c r="C65" s="175">
        <f>B64-D64</f>
        <v>-0.382999999972526</v>
      </c>
    </row>
  </sheetData>
  <sheetProtection selectLockedCells="1" selectUnlockedCells="1"/>
  <mergeCells count="2">
    <mergeCell ref="A1:D1"/>
    <mergeCell ref="C2:D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96"/>
  <sheetViews>
    <sheetView tabSelected="1" zoomScaleSheetLayoutView="100" workbookViewId="0" topLeftCell="A29">
      <selection activeCell="F65" sqref="F65"/>
    </sheetView>
  </sheetViews>
  <sheetFormatPr defaultColWidth="9.00390625" defaultRowHeight="14.25"/>
  <cols>
    <col min="1" max="1" width="47.125" style="36" customWidth="1"/>
    <col min="2" max="2" width="7.75390625" style="36" customWidth="1"/>
    <col min="3" max="3" width="8.375" style="30" customWidth="1"/>
    <col min="4" max="4" width="7.75390625" style="36" customWidth="1"/>
    <col min="5" max="5" width="8.75390625" style="34" customWidth="1"/>
    <col min="6" max="6" width="50.125" style="36" customWidth="1"/>
    <col min="7" max="7" width="7.75390625" style="36" customWidth="1"/>
    <col min="8" max="8" width="7.875" style="30" customWidth="1"/>
    <col min="9" max="9" width="7.125" style="36" customWidth="1"/>
    <col min="10" max="10" width="8.375" style="36" customWidth="1"/>
    <col min="11" max="108" width="9.00390625" style="36" customWidth="1"/>
    <col min="109" max="16384" width="9.00390625" style="37" customWidth="1"/>
  </cols>
  <sheetData>
    <row r="1" spans="1:108" s="30" customFormat="1" ht="29.25" customHeight="1">
      <c r="A1" s="38" t="s">
        <v>213</v>
      </c>
      <c r="B1" s="38"/>
      <c r="C1" s="39"/>
      <c r="D1" s="38"/>
      <c r="E1" s="38"/>
      <c r="F1" s="38"/>
      <c r="G1" s="38"/>
      <c r="H1" s="39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</row>
    <row r="2" spans="1:108" s="30" customFormat="1" ht="16.5" customHeight="1">
      <c r="A2" s="40" t="s">
        <v>214</v>
      </c>
      <c r="B2" s="40"/>
      <c r="C2" s="41"/>
      <c r="D2" s="40"/>
      <c r="E2" s="40"/>
      <c r="F2" s="31"/>
      <c r="G2" s="63" t="s">
        <v>92</v>
      </c>
      <c r="H2" s="64"/>
      <c r="I2" s="63"/>
      <c r="J2" s="6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</row>
    <row r="3" spans="1:10" s="31" customFormat="1" ht="16.5" customHeight="1">
      <c r="A3" s="42" t="s">
        <v>215</v>
      </c>
      <c r="B3" s="43"/>
      <c r="C3" s="44"/>
      <c r="D3" s="43"/>
      <c r="E3" s="43"/>
      <c r="F3" s="43" t="s">
        <v>216</v>
      </c>
      <c r="G3" s="43"/>
      <c r="H3" s="44"/>
      <c r="I3" s="43"/>
      <c r="J3" s="95"/>
    </row>
    <row r="4" spans="1:10" s="31" customFormat="1" ht="39" customHeight="1">
      <c r="A4" s="42" t="s">
        <v>217</v>
      </c>
      <c r="B4" s="45" t="s">
        <v>218</v>
      </c>
      <c r="C4" s="46" t="s">
        <v>219</v>
      </c>
      <c r="D4" s="45" t="s">
        <v>220</v>
      </c>
      <c r="E4" s="65" t="s">
        <v>221</v>
      </c>
      <c r="F4" s="43" t="s">
        <v>217</v>
      </c>
      <c r="G4" s="45" t="s">
        <v>218</v>
      </c>
      <c r="H4" s="46" t="s">
        <v>219</v>
      </c>
      <c r="I4" s="45" t="s">
        <v>220</v>
      </c>
      <c r="J4" s="96" t="s">
        <v>221</v>
      </c>
    </row>
    <row r="5" spans="1:108" s="30" customFormat="1" ht="15.75" customHeight="1">
      <c r="A5" s="47" t="s">
        <v>222</v>
      </c>
      <c r="B5" s="48">
        <f>SUM(B6:B11,B17:B18,B21:B23,B25:B28)</f>
        <v>29900</v>
      </c>
      <c r="C5" s="48">
        <f>SUM(C6:C11,C17:C18,C21:C23,C25:C28)</f>
        <v>35345</v>
      </c>
      <c r="D5" s="48">
        <f>SUM(D6:D11,D17:D18,D21:D23,D25:D28)</f>
        <v>29900</v>
      </c>
      <c r="E5" s="66">
        <f aca="true" t="shared" si="0" ref="E5:E15">_xlfn.IFERROR(D5/C5-1," ")</f>
        <v>-0.15405290705899</v>
      </c>
      <c r="F5" s="67" t="s">
        <v>223</v>
      </c>
      <c r="G5" s="68">
        <f aca="true" t="shared" si="1" ref="G5:I5">G6+G10</f>
        <v>0</v>
      </c>
      <c r="H5" s="68">
        <f t="shared" si="1"/>
        <v>0</v>
      </c>
      <c r="I5" s="68">
        <f t="shared" si="1"/>
        <v>0</v>
      </c>
      <c r="J5" s="97" t="str">
        <f aca="true" t="shared" si="2" ref="J5:J14">_xlfn.IFERROR(I5/H5-1," ")</f>
        <v> 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30" customFormat="1" ht="15.75" customHeight="1">
      <c r="A6" s="49" t="s">
        <v>224</v>
      </c>
      <c r="B6" s="50"/>
      <c r="C6" s="51"/>
      <c r="D6" s="50"/>
      <c r="E6" s="69" t="str">
        <f t="shared" si="0"/>
        <v> </v>
      </c>
      <c r="F6" s="70" t="s">
        <v>225</v>
      </c>
      <c r="G6" s="71">
        <f aca="true" t="shared" si="3" ref="G6:I6">SUM(G7:G9)</f>
        <v>0</v>
      </c>
      <c r="H6" s="71">
        <f t="shared" si="3"/>
        <v>0</v>
      </c>
      <c r="I6" s="71">
        <f t="shared" si="3"/>
        <v>0</v>
      </c>
      <c r="J6" s="97" t="str">
        <f t="shared" si="2"/>
        <v> 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30" customFormat="1" ht="15.75" customHeight="1">
      <c r="A7" s="49" t="s">
        <v>226</v>
      </c>
      <c r="B7" s="50"/>
      <c r="C7" s="51"/>
      <c r="D7" s="50"/>
      <c r="E7" s="69" t="str">
        <f t="shared" si="0"/>
        <v> </v>
      </c>
      <c r="F7" s="72" t="s">
        <v>227</v>
      </c>
      <c r="G7" s="73"/>
      <c r="H7" s="74"/>
      <c r="I7" s="73"/>
      <c r="J7" s="98" t="str">
        <f t="shared" si="2"/>
        <v> 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</row>
    <row r="8" spans="1:108" s="30" customFormat="1" ht="15.75" customHeight="1">
      <c r="A8" s="49" t="s">
        <v>228</v>
      </c>
      <c r="B8" s="50"/>
      <c r="C8" s="51"/>
      <c r="D8" s="50"/>
      <c r="E8" s="69" t="str">
        <f t="shared" si="0"/>
        <v> </v>
      </c>
      <c r="F8" s="72" t="s">
        <v>229</v>
      </c>
      <c r="G8" s="73"/>
      <c r="H8" s="74"/>
      <c r="I8" s="73"/>
      <c r="J8" s="98" t="str">
        <f t="shared" si="2"/>
        <v> 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s="30" customFormat="1" ht="15.75" customHeight="1">
      <c r="A9" s="49" t="s">
        <v>230</v>
      </c>
      <c r="B9" s="50"/>
      <c r="C9" s="51"/>
      <c r="D9" s="50"/>
      <c r="E9" s="69" t="str">
        <f t="shared" si="0"/>
        <v> </v>
      </c>
      <c r="F9" s="72" t="s">
        <v>231</v>
      </c>
      <c r="G9" s="73"/>
      <c r="H9" s="74"/>
      <c r="I9" s="73"/>
      <c r="J9" s="98" t="str">
        <f t="shared" si="2"/>
        <v> 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s="30" customFormat="1" ht="15.75" customHeight="1">
      <c r="A10" s="49" t="s">
        <v>232</v>
      </c>
      <c r="B10" s="50">
        <v>300</v>
      </c>
      <c r="C10" s="51">
        <v>300</v>
      </c>
      <c r="D10" s="50">
        <v>300</v>
      </c>
      <c r="E10" s="69">
        <f t="shared" si="0"/>
        <v>0</v>
      </c>
      <c r="F10" s="72" t="s">
        <v>233</v>
      </c>
      <c r="G10" s="73"/>
      <c r="H10" s="74"/>
      <c r="I10" s="73"/>
      <c r="J10" s="98" t="str">
        <f t="shared" si="2"/>
        <v> 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</row>
    <row r="11" spans="1:108" s="30" customFormat="1" ht="15.75" customHeight="1">
      <c r="A11" s="52" t="s">
        <v>234</v>
      </c>
      <c r="B11" s="53">
        <f>SUM(B12:B16)</f>
        <v>29600</v>
      </c>
      <c r="C11" s="53">
        <f>SUM(C12:C16)</f>
        <v>35045</v>
      </c>
      <c r="D11" s="53">
        <f>SUM(D12:D16)</f>
        <v>29600</v>
      </c>
      <c r="E11" s="66">
        <f t="shared" si="0"/>
        <v>-0.15537166500214006</v>
      </c>
      <c r="F11" s="67" t="s">
        <v>235</v>
      </c>
      <c r="G11" s="68">
        <f aca="true" t="shared" si="4" ref="G11:I11">SUM(G12,G16,G17)</f>
        <v>593</v>
      </c>
      <c r="H11" s="68">
        <f t="shared" si="4"/>
        <v>649</v>
      </c>
      <c r="I11" s="68">
        <f t="shared" si="4"/>
        <v>0</v>
      </c>
      <c r="J11" s="97">
        <f t="shared" si="2"/>
        <v>-1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s="30" customFormat="1" ht="15.75" customHeight="1">
      <c r="A12" s="49" t="s">
        <v>236</v>
      </c>
      <c r="B12" s="50">
        <v>20000</v>
      </c>
      <c r="C12" s="51">
        <v>24568</v>
      </c>
      <c r="D12" s="50">
        <v>24000</v>
      </c>
      <c r="E12" s="69">
        <f t="shared" si="0"/>
        <v>-0.023119505047215938</v>
      </c>
      <c r="F12" s="70" t="s">
        <v>237</v>
      </c>
      <c r="G12" s="75">
        <f aca="true" t="shared" si="5" ref="G12:I12">SUM(G13:G15)</f>
        <v>593</v>
      </c>
      <c r="H12" s="75">
        <f t="shared" si="5"/>
        <v>649</v>
      </c>
      <c r="I12" s="75">
        <f t="shared" si="5"/>
        <v>0</v>
      </c>
      <c r="J12" s="97">
        <f t="shared" si="2"/>
        <v>-1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s="30" customFormat="1" ht="15.75" customHeight="1">
      <c r="A13" s="49" t="s">
        <v>238</v>
      </c>
      <c r="B13" s="50">
        <v>2000</v>
      </c>
      <c r="C13" s="51">
        <v>2826</v>
      </c>
      <c r="D13" s="50">
        <v>600</v>
      </c>
      <c r="E13" s="69">
        <f t="shared" si="0"/>
        <v>-0.7876857749469215</v>
      </c>
      <c r="F13" s="72" t="s">
        <v>239</v>
      </c>
      <c r="G13" s="76">
        <v>199</v>
      </c>
      <c r="H13" s="77">
        <v>199</v>
      </c>
      <c r="I13" s="99"/>
      <c r="J13" s="98">
        <f t="shared" si="2"/>
        <v>-1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spans="1:108" s="30" customFormat="1" ht="15.75" customHeight="1">
      <c r="A14" s="49" t="s">
        <v>240</v>
      </c>
      <c r="B14" s="50"/>
      <c r="C14" s="51"/>
      <c r="D14" s="50"/>
      <c r="E14" s="69" t="str">
        <f t="shared" si="0"/>
        <v> </v>
      </c>
      <c r="F14" s="72" t="s">
        <v>241</v>
      </c>
      <c r="G14" s="76">
        <v>394</v>
      </c>
      <c r="H14" s="77">
        <v>450</v>
      </c>
      <c r="I14" s="99"/>
      <c r="J14" s="98">
        <f t="shared" si="2"/>
        <v>-1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</row>
    <row r="15" spans="1:108" s="30" customFormat="1" ht="15.75" customHeight="1">
      <c r="A15" s="54" t="s">
        <v>242</v>
      </c>
      <c r="B15" s="50"/>
      <c r="C15" s="51">
        <v>-303</v>
      </c>
      <c r="D15" s="50"/>
      <c r="E15" s="69">
        <f t="shared" si="0"/>
        <v>-1</v>
      </c>
      <c r="F15" s="72" t="s">
        <v>243</v>
      </c>
      <c r="G15" s="76"/>
      <c r="H15" s="77"/>
      <c r="I15" s="99"/>
      <c r="J15" s="98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</row>
    <row r="16" spans="1:108" s="30" customFormat="1" ht="15.75" customHeight="1">
      <c r="A16" s="49" t="s">
        <v>244</v>
      </c>
      <c r="B16" s="50">
        <v>7600</v>
      </c>
      <c r="C16" s="51">
        <v>7954</v>
      </c>
      <c r="D16" s="50">
        <v>5000</v>
      </c>
      <c r="E16" s="69" t="s">
        <v>245</v>
      </c>
      <c r="F16" s="72" t="s">
        <v>246</v>
      </c>
      <c r="G16" s="76"/>
      <c r="H16" s="77"/>
      <c r="I16" s="99"/>
      <c r="J16" s="98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</row>
    <row r="17" spans="1:108" s="30" customFormat="1" ht="15.75" customHeight="1">
      <c r="A17" s="49" t="s">
        <v>247</v>
      </c>
      <c r="B17" s="50"/>
      <c r="C17" s="51"/>
      <c r="D17" s="51"/>
      <c r="E17" s="69" t="str">
        <f aca="true" t="shared" si="6" ref="E17:E45">_xlfn.IFERROR(D17/C17-1," ")</f>
        <v> </v>
      </c>
      <c r="F17" s="72" t="s">
        <v>248</v>
      </c>
      <c r="G17" s="76"/>
      <c r="H17" s="77"/>
      <c r="I17" s="99"/>
      <c r="J17" s="98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</row>
    <row r="18" spans="1:108" s="30" customFormat="1" ht="15.75" customHeight="1">
      <c r="A18" s="52" t="s">
        <v>249</v>
      </c>
      <c r="B18" s="53">
        <f>B19+B20</f>
        <v>0</v>
      </c>
      <c r="C18" s="53">
        <f>C19+C20</f>
        <v>0</v>
      </c>
      <c r="D18" s="53">
        <f>D19+D20</f>
        <v>0</v>
      </c>
      <c r="E18" s="66" t="str">
        <f t="shared" si="6"/>
        <v> </v>
      </c>
      <c r="F18" s="78" t="s">
        <v>250</v>
      </c>
      <c r="G18" s="79"/>
      <c r="H18" s="80"/>
      <c r="I18" s="100"/>
      <c r="J18" s="98" t="str">
        <f aca="true" t="shared" si="7" ref="J18:J20">_xlfn.IFERROR(I18/H18-1," ")</f>
        <v> 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30" customFormat="1" ht="15.75" customHeight="1">
      <c r="A19" s="55" t="s">
        <v>251</v>
      </c>
      <c r="B19" s="50"/>
      <c r="C19" s="51"/>
      <c r="D19" s="51"/>
      <c r="E19" s="69" t="str">
        <f t="shared" si="6"/>
        <v> </v>
      </c>
      <c r="F19" s="81" t="s">
        <v>252</v>
      </c>
      <c r="G19" s="82">
        <f aca="true" t="shared" si="8" ref="G19:I19">SUM(G20:G29)</f>
        <v>31823</v>
      </c>
      <c r="H19" s="82">
        <f t="shared" si="8"/>
        <v>40866</v>
      </c>
      <c r="I19" s="82">
        <f t="shared" si="8"/>
        <v>24682</v>
      </c>
      <c r="J19" s="97">
        <f t="shared" si="7"/>
        <v>-0.39602603631380606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30" customFormat="1" ht="15.75" customHeight="1">
      <c r="A20" s="55" t="s">
        <v>253</v>
      </c>
      <c r="B20" s="50"/>
      <c r="C20" s="51"/>
      <c r="D20" s="51"/>
      <c r="E20" s="69" t="str">
        <f t="shared" si="6"/>
        <v> </v>
      </c>
      <c r="F20" s="83" t="s">
        <v>254</v>
      </c>
      <c r="G20" s="84">
        <v>31523</v>
      </c>
      <c r="H20" s="84">
        <v>22866</v>
      </c>
      <c r="I20" s="84">
        <v>24382</v>
      </c>
      <c r="J20" s="98">
        <f t="shared" si="7"/>
        <v>0.06629930901775571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30" customFormat="1" ht="15.75" customHeight="1">
      <c r="A21" s="49" t="s">
        <v>255</v>
      </c>
      <c r="B21" s="50"/>
      <c r="C21" s="51"/>
      <c r="D21" s="51"/>
      <c r="E21" s="69" t="str">
        <f t="shared" si="6"/>
        <v> </v>
      </c>
      <c r="F21" s="83" t="s">
        <v>256</v>
      </c>
      <c r="G21" s="84"/>
      <c r="H21" s="84"/>
      <c r="I21" s="84"/>
      <c r="J21" s="98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30" customFormat="1" ht="15.75" customHeight="1">
      <c r="A22" s="49" t="s">
        <v>257</v>
      </c>
      <c r="B22" s="50"/>
      <c r="C22" s="51"/>
      <c r="D22" s="51"/>
      <c r="E22" s="69" t="str">
        <f t="shared" si="6"/>
        <v> </v>
      </c>
      <c r="F22" s="83" t="s">
        <v>258</v>
      </c>
      <c r="G22" s="84">
        <v>300</v>
      </c>
      <c r="H22" s="84"/>
      <c r="I22" s="84">
        <v>300</v>
      </c>
      <c r="J22" s="98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30" customFormat="1" ht="15.75" customHeight="1">
      <c r="A23" s="49" t="s">
        <v>259</v>
      </c>
      <c r="B23" s="50">
        <f>B24</f>
        <v>0</v>
      </c>
      <c r="C23" s="50">
        <f>C24</f>
        <v>0</v>
      </c>
      <c r="D23" s="50">
        <f>D24</f>
        <v>0</v>
      </c>
      <c r="E23" s="69" t="str">
        <f t="shared" si="6"/>
        <v> </v>
      </c>
      <c r="F23" s="83" t="s">
        <v>260</v>
      </c>
      <c r="G23" s="84"/>
      <c r="H23" s="84"/>
      <c r="I23" s="84"/>
      <c r="J23" s="98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30" customFormat="1" ht="15.75" customHeight="1">
      <c r="A24" s="55" t="s">
        <v>261</v>
      </c>
      <c r="B24" s="50"/>
      <c r="C24" s="51"/>
      <c r="D24" s="51"/>
      <c r="E24" s="69" t="str">
        <f t="shared" si="6"/>
        <v> </v>
      </c>
      <c r="F24" s="83" t="s">
        <v>262</v>
      </c>
      <c r="G24" s="84"/>
      <c r="H24" s="84"/>
      <c r="I24" s="84"/>
      <c r="J24" s="98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spans="1:108" s="30" customFormat="1" ht="15.75" customHeight="1">
      <c r="A25" s="49" t="s">
        <v>263</v>
      </c>
      <c r="B25" s="50"/>
      <c r="C25" s="51"/>
      <c r="D25" s="51"/>
      <c r="E25" s="69" t="str">
        <f t="shared" si="6"/>
        <v> </v>
      </c>
      <c r="F25" s="83" t="s">
        <v>264</v>
      </c>
      <c r="G25" s="84"/>
      <c r="H25" s="84"/>
      <c r="I25" s="84"/>
      <c r="J25" s="9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</row>
    <row r="26" spans="1:108" s="30" customFormat="1" ht="15.75" customHeight="1">
      <c r="A26" s="49" t="s">
        <v>265</v>
      </c>
      <c r="B26" s="50"/>
      <c r="C26" s="51"/>
      <c r="D26" s="51"/>
      <c r="E26" s="69" t="str">
        <f t="shared" si="6"/>
        <v> </v>
      </c>
      <c r="F26" s="83" t="s">
        <v>266</v>
      </c>
      <c r="G26" s="84"/>
      <c r="H26" s="84">
        <v>18000</v>
      </c>
      <c r="I26" s="84"/>
      <c r="J26" s="9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spans="1:108" s="30" customFormat="1" ht="15.75" customHeight="1">
      <c r="A27" s="49" t="s">
        <v>267</v>
      </c>
      <c r="B27" s="50"/>
      <c r="C27" s="51"/>
      <c r="D27" s="51"/>
      <c r="E27" s="69" t="str">
        <f t="shared" si="6"/>
        <v> </v>
      </c>
      <c r="F27" s="83" t="s">
        <v>268</v>
      </c>
      <c r="G27" s="84"/>
      <c r="H27" s="84"/>
      <c r="I27" s="84"/>
      <c r="J27" s="98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</row>
    <row r="28" spans="1:108" s="30" customFormat="1" ht="15.75" customHeight="1">
      <c r="A28" s="49" t="s">
        <v>269</v>
      </c>
      <c r="B28" s="50"/>
      <c r="C28" s="51"/>
      <c r="D28" s="51"/>
      <c r="E28" s="69" t="str">
        <f t="shared" si="6"/>
        <v> </v>
      </c>
      <c r="F28" s="83" t="s">
        <v>270</v>
      </c>
      <c r="G28" s="84"/>
      <c r="H28" s="84"/>
      <c r="I28" s="84"/>
      <c r="J28" s="98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</row>
    <row r="29" spans="1:108" s="30" customFormat="1" ht="15.75" customHeight="1">
      <c r="A29" s="47" t="s">
        <v>271</v>
      </c>
      <c r="B29" s="48">
        <f>SUM(B30,B31,B35:B42)</f>
        <v>100</v>
      </c>
      <c r="C29" s="48">
        <f>SUM(C30,C31,C35:C42)</f>
        <v>100</v>
      </c>
      <c r="D29" s="48">
        <f>SUM(D30,D31,D35:D42)</f>
        <v>100</v>
      </c>
      <c r="E29" s="66">
        <f t="shared" si="6"/>
        <v>0</v>
      </c>
      <c r="F29" s="83" t="s">
        <v>272</v>
      </c>
      <c r="G29" s="84"/>
      <c r="H29" s="84"/>
      <c r="I29" s="84"/>
      <c r="J29" s="98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</row>
    <row r="30" spans="1:108" s="30" customFormat="1" ht="15.75" customHeight="1">
      <c r="A30" s="56" t="s">
        <v>273</v>
      </c>
      <c r="B30" s="57"/>
      <c r="C30" s="58"/>
      <c r="D30" s="58"/>
      <c r="E30" s="69" t="str">
        <f t="shared" si="6"/>
        <v> </v>
      </c>
      <c r="F30" s="81" t="s">
        <v>274</v>
      </c>
      <c r="G30" s="82">
        <f aca="true" t="shared" si="9" ref="G30:I30">SUM(G31:G34)</f>
        <v>0</v>
      </c>
      <c r="H30" s="82">
        <f t="shared" si="9"/>
        <v>0</v>
      </c>
      <c r="I30" s="82">
        <f t="shared" si="9"/>
        <v>0</v>
      </c>
      <c r="J30" s="97" t="str">
        <f aca="true" t="shared" si="10" ref="J30:J42">_xlfn.IFERROR(I30/H30-1," ")</f>
        <v> 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</row>
    <row r="31" spans="1:108" s="30" customFormat="1" ht="15.75" customHeight="1">
      <c r="A31" s="59" t="s">
        <v>275</v>
      </c>
      <c r="B31" s="48">
        <f>SUM(B32:B34)</f>
        <v>0</v>
      </c>
      <c r="C31" s="48">
        <f>SUM(C32:C34)</f>
        <v>0</v>
      </c>
      <c r="D31" s="48">
        <f>SUM(D32:D34)</f>
        <v>0</v>
      </c>
      <c r="E31" s="66" t="str">
        <f t="shared" si="6"/>
        <v> </v>
      </c>
      <c r="F31" s="85" t="s">
        <v>276</v>
      </c>
      <c r="G31" s="86"/>
      <c r="H31" s="86"/>
      <c r="I31" s="86"/>
      <c r="J31" s="9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</row>
    <row r="32" spans="1:108" s="30" customFormat="1" ht="15.75" customHeight="1">
      <c r="A32" s="56" t="s">
        <v>277</v>
      </c>
      <c r="B32" s="50"/>
      <c r="C32" s="51"/>
      <c r="D32" s="51"/>
      <c r="E32" s="69" t="str">
        <f t="shared" si="6"/>
        <v> </v>
      </c>
      <c r="F32" s="85" t="s">
        <v>278</v>
      </c>
      <c r="G32" s="86"/>
      <c r="H32" s="86"/>
      <c r="I32" s="86"/>
      <c r="J32" s="98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</row>
    <row r="33" spans="1:108" s="30" customFormat="1" ht="15.75" customHeight="1">
      <c r="A33" s="56" t="s">
        <v>279</v>
      </c>
      <c r="B33" s="50"/>
      <c r="C33" s="51"/>
      <c r="D33" s="51"/>
      <c r="E33" s="69" t="str">
        <f t="shared" si="6"/>
        <v> </v>
      </c>
      <c r="F33" s="85" t="s">
        <v>280</v>
      </c>
      <c r="G33" s="86"/>
      <c r="H33" s="86"/>
      <c r="I33" s="86"/>
      <c r="J33" s="98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</row>
    <row r="34" spans="1:108" s="30" customFormat="1" ht="15.75" customHeight="1">
      <c r="A34" s="56" t="s">
        <v>281</v>
      </c>
      <c r="B34" s="50"/>
      <c r="C34" s="51"/>
      <c r="D34" s="51"/>
      <c r="E34" s="69" t="str">
        <f t="shared" si="6"/>
        <v> </v>
      </c>
      <c r="F34" s="85" t="s">
        <v>282</v>
      </c>
      <c r="G34" s="86"/>
      <c r="H34" s="86"/>
      <c r="I34" s="86"/>
      <c r="J34" s="98" t="str">
        <f t="shared" si="10"/>
        <v> 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</row>
    <row r="35" spans="1:108" s="30" customFormat="1" ht="15.75" customHeight="1">
      <c r="A35" s="60" t="s">
        <v>283</v>
      </c>
      <c r="B35" s="50"/>
      <c r="C35" s="51"/>
      <c r="D35" s="51"/>
      <c r="E35" s="69" t="str">
        <f t="shared" si="6"/>
        <v> </v>
      </c>
      <c r="F35" s="87" t="s">
        <v>284</v>
      </c>
      <c r="G35" s="82">
        <f aca="true" t="shared" si="11" ref="G35:I35">G36+G41+G51</f>
        <v>0</v>
      </c>
      <c r="H35" s="82">
        <f t="shared" si="11"/>
        <v>0</v>
      </c>
      <c r="I35" s="82">
        <f t="shared" si="11"/>
        <v>0</v>
      </c>
      <c r="J35" s="97" t="str">
        <f t="shared" si="10"/>
        <v> 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</row>
    <row r="36" spans="1:10" s="32" customFormat="1" ht="15.75" customHeight="1">
      <c r="A36" s="61" t="s">
        <v>285</v>
      </c>
      <c r="B36" s="50"/>
      <c r="C36" s="51"/>
      <c r="D36" s="51"/>
      <c r="E36" s="69" t="str">
        <f t="shared" si="6"/>
        <v> </v>
      </c>
      <c r="F36" s="88" t="s">
        <v>286</v>
      </c>
      <c r="G36" s="89">
        <f aca="true" t="shared" si="12" ref="G36:I36">SUM(G37:G40)</f>
        <v>0</v>
      </c>
      <c r="H36" s="89">
        <f t="shared" si="12"/>
        <v>0</v>
      </c>
      <c r="I36" s="89">
        <f t="shared" si="12"/>
        <v>0</v>
      </c>
      <c r="J36" s="97" t="str">
        <f t="shared" si="10"/>
        <v> </v>
      </c>
    </row>
    <row r="37" spans="1:108" s="30" customFormat="1" ht="15.75" customHeight="1">
      <c r="A37" s="61" t="s">
        <v>287</v>
      </c>
      <c r="B37" s="50"/>
      <c r="C37" s="51"/>
      <c r="D37" s="51"/>
      <c r="E37" s="69" t="str">
        <f t="shared" si="6"/>
        <v> </v>
      </c>
      <c r="F37" s="85" t="s">
        <v>288</v>
      </c>
      <c r="G37" s="90"/>
      <c r="H37" s="74"/>
      <c r="I37" s="90"/>
      <c r="J37" s="98" t="str">
        <f t="shared" si="10"/>
        <v> 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</row>
    <row r="38" spans="1:108" s="30" customFormat="1" ht="15.75" customHeight="1">
      <c r="A38" s="61" t="s">
        <v>289</v>
      </c>
      <c r="B38" s="50"/>
      <c r="C38" s="51"/>
      <c r="D38" s="51"/>
      <c r="E38" s="69" t="str">
        <f t="shared" si="6"/>
        <v> </v>
      </c>
      <c r="F38" s="85" t="s">
        <v>290</v>
      </c>
      <c r="G38" s="90"/>
      <c r="H38" s="74"/>
      <c r="I38" s="90"/>
      <c r="J38" s="98" t="str">
        <f t="shared" si="10"/>
        <v> 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</row>
    <row r="39" spans="1:108" s="30" customFormat="1" ht="15.75" customHeight="1">
      <c r="A39" s="61" t="s">
        <v>291</v>
      </c>
      <c r="B39" s="50"/>
      <c r="C39" s="51"/>
      <c r="D39" s="51"/>
      <c r="E39" s="69" t="str">
        <f t="shared" si="6"/>
        <v> </v>
      </c>
      <c r="F39" s="85" t="s">
        <v>292</v>
      </c>
      <c r="G39" s="90"/>
      <c r="H39" s="74"/>
      <c r="I39" s="90"/>
      <c r="J39" s="98" t="str">
        <f t="shared" si="10"/>
        <v> 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</row>
    <row r="40" spans="1:108" s="30" customFormat="1" ht="15.75" customHeight="1">
      <c r="A40" s="61" t="s">
        <v>293</v>
      </c>
      <c r="B40" s="50"/>
      <c r="C40" s="51"/>
      <c r="D40" s="51"/>
      <c r="E40" s="69" t="str">
        <f t="shared" si="6"/>
        <v> </v>
      </c>
      <c r="F40" s="85" t="s">
        <v>294</v>
      </c>
      <c r="G40" s="90"/>
      <c r="H40" s="74"/>
      <c r="I40" s="90"/>
      <c r="J40" s="98" t="str">
        <f t="shared" si="10"/>
        <v> 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</row>
    <row r="41" spans="1:108" s="30" customFormat="1" ht="15.75" customHeight="1">
      <c r="A41" s="61" t="s">
        <v>295</v>
      </c>
      <c r="B41" s="50"/>
      <c r="C41" s="51"/>
      <c r="D41" s="51"/>
      <c r="E41" s="69" t="str">
        <f t="shared" si="6"/>
        <v> </v>
      </c>
      <c r="F41" s="88" t="s">
        <v>296</v>
      </c>
      <c r="G41" s="71">
        <f aca="true" t="shared" si="13" ref="G41:I41">SUM(G42:G50)</f>
        <v>0</v>
      </c>
      <c r="H41" s="71">
        <f t="shared" si="13"/>
        <v>0</v>
      </c>
      <c r="I41" s="71">
        <f t="shared" si="13"/>
        <v>0</v>
      </c>
      <c r="J41" s="97" t="str">
        <f t="shared" si="10"/>
        <v> 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</row>
    <row r="42" spans="1:108" s="30" customFormat="1" ht="15.75" customHeight="1">
      <c r="A42" s="61" t="s">
        <v>297</v>
      </c>
      <c r="B42" s="50">
        <v>100</v>
      </c>
      <c r="C42" s="51">
        <v>100</v>
      </c>
      <c r="D42" s="51">
        <v>100</v>
      </c>
      <c r="E42" s="69">
        <f t="shared" si="6"/>
        <v>0</v>
      </c>
      <c r="F42" s="85" t="s">
        <v>298</v>
      </c>
      <c r="G42" s="90"/>
      <c r="H42" s="74"/>
      <c r="I42" s="90"/>
      <c r="J42" s="98" t="str">
        <f t="shared" si="10"/>
        <v> 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</row>
    <row r="43" spans="1:108" s="30" customFormat="1" ht="15.75" customHeight="1">
      <c r="A43" s="62"/>
      <c r="B43" s="57"/>
      <c r="C43" s="58"/>
      <c r="D43" s="58"/>
      <c r="E43" s="69" t="str">
        <f t="shared" si="6"/>
        <v> </v>
      </c>
      <c r="F43" s="85" t="s">
        <v>299</v>
      </c>
      <c r="G43" s="90"/>
      <c r="H43" s="74"/>
      <c r="I43" s="90"/>
      <c r="J43" s="98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</row>
    <row r="44" spans="1:108" s="30" customFormat="1" ht="15.75" customHeight="1">
      <c r="A44" s="62"/>
      <c r="B44" s="57"/>
      <c r="C44" s="58"/>
      <c r="D44" s="58"/>
      <c r="E44" s="69" t="str">
        <f t="shared" si="6"/>
        <v> </v>
      </c>
      <c r="F44" s="85" t="s">
        <v>300</v>
      </c>
      <c r="G44" s="90"/>
      <c r="H44" s="74"/>
      <c r="I44" s="90"/>
      <c r="J44" s="98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</row>
    <row r="45" spans="1:108" s="30" customFormat="1" ht="15.75" customHeight="1">
      <c r="A45" s="62"/>
      <c r="B45" s="57"/>
      <c r="C45" s="58"/>
      <c r="D45" s="58"/>
      <c r="E45" s="69" t="str">
        <f t="shared" si="6"/>
        <v> </v>
      </c>
      <c r="F45" s="85" t="s">
        <v>301</v>
      </c>
      <c r="G45" s="90"/>
      <c r="H45" s="74"/>
      <c r="I45" s="90"/>
      <c r="J45" s="98" t="str">
        <f aca="true" t="shared" si="14" ref="J45:J58">_xlfn.IFERROR(I45/H45-1," ")</f>
        <v> 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</row>
    <row r="46" spans="1:108" s="30" customFormat="1" ht="15.75" customHeight="1">
      <c r="A46" s="62"/>
      <c r="B46" s="57"/>
      <c r="C46" s="58"/>
      <c r="D46" s="58"/>
      <c r="E46" s="69"/>
      <c r="F46" s="85" t="s">
        <v>302</v>
      </c>
      <c r="G46" s="90"/>
      <c r="H46" s="74"/>
      <c r="I46" s="90"/>
      <c r="J46" s="98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</row>
    <row r="47" spans="1:108" s="30" customFormat="1" ht="15.75" customHeight="1">
      <c r="A47" s="62"/>
      <c r="B47" s="57"/>
      <c r="C47" s="58"/>
      <c r="D47" s="58"/>
      <c r="E47" s="69"/>
      <c r="F47" s="85" t="s">
        <v>303</v>
      </c>
      <c r="G47" s="90"/>
      <c r="H47" s="74"/>
      <c r="I47" s="90"/>
      <c r="J47" s="98" t="str">
        <f t="shared" si="14"/>
        <v> 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</row>
    <row r="48" spans="1:108" s="30" customFormat="1" ht="15.75" customHeight="1">
      <c r="A48" s="62"/>
      <c r="B48" s="57"/>
      <c r="C48" s="58"/>
      <c r="D48" s="58"/>
      <c r="E48" s="69"/>
      <c r="F48" s="85" t="s">
        <v>304</v>
      </c>
      <c r="G48" s="90"/>
      <c r="H48" s="74"/>
      <c r="I48" s="90"/>
      <c r="J48" s="98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</row>
    <row r="49" spans="1:108" s="30" customFormat="1" ht="15.75" customHeight="1">
      <c r="A49" s="62"/>
      <c r="B49" s="57"/>
      <c r="C49" s="58"/>
      <c r="D49" s="58"/>
      <c r="E49" s="69" t="str">
        <f aca="true" t="shared" si="15" ref="E49:E51">_xlfn.IFERROR(D49/C49-1," ")</f>
        <v> </v>
      </c>
      <c r="F49" s="85" t="s">
        <v>305</v>
      </c>
      <c r="G49" s="90"/>
      <c r="H49" s="74"/>
      <c r="I49" s="90"/>
      <c r="J49" s="98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</row>
    <row r="50" spans="1:108" s="30" customFormat="1" ht="15.75" customHeight="1">
      <c r="A50" s="62"/>
      <c r="B50" s="57"/>
      <c r="C50" s="58"/>
      <c r="D50" s="58"/>
      <c r="E50" s="69" t="str">
        <f t="shared" si="15"/>
        <v> </v>
      </c>
      <c r="F50" s="85" t="s">
        <v>306</v>
      </c>
      <c r="G50" s="90"/>
      <c r="H50" s="74"/>
      <c r="I50" s="90"/>
      <c r="J50" s="98" t="str">
        <f t="shared" si="14"/>
        <v> 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</row>
    <row r="51" spans="1:108" s="30" customFormat="1" ht="15.75" customHeight="1">
      <c r="A51" s="62"/>
      <c r="B51" s="57"/>
      <c r="C51" s="58"/>
      <c r="D51" s="58"/>
      <c r="E51" s="69" t="str">
        <f t="shared" si="15"/>
        <v> </v>
      </c>
      <c r="F51" s="85" t="s">
        <v>307</v>
      </c>
      <c r="G51" s="90"/>
      <c r="H51" s="90"/>
      <c r="I51" s="90"/>
      <c r="J51" s="98" t="str">
        <f t="shared" si="14"/>
        <v> 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</row>
    <row r="52" spans="1:108" s="30" customFormat="1" ht="15.75" customHeight="1">
      <c r="A52" s="62"/>
      <c r="B52" s="57"/>
      <c r="C52" s="58"/>
      <c r="D52" s="58"/>
      <c r="E52" s="69"/>
      <c r="F52" s="91" t="s">
        <v>308</v>
      </c>
      <c r="G52" s="86"/>
      <c r="H52" s="86"/>
      <c r="I52" s="86"/>
      <c r="J52" s="98" t="str">
        <f t="shared" si="14"/>
        <v> 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</row>
    <row r="53" spans="1:108" s="30" customFormat="1" ht="15.75" customHeight="1">
      <c r="A53" s="62"/>
      <c r="B53" s="57"/>
      <c r="C53" s="58"/>
      <c r="D53" s="58"/>
      <c r="E53" s="69"/>
      <c r="F53" s="87" t="s">
        <v>309</v>
      </c>
      <c r="G53" s="82">
        <f aca="true" t="shared" si="16" ref="G53:I53">G54+G58+G66</f>
        <v>1051</v>
      </c>
      <c r="H53" s="82">
        <f t="shared" si="16"/>
        <v>2688</v>
      </c>
      <c r="I53" s="82">
        <f t="shared" si="16"/>
        <v>0</v>
      </c>
      <c r="J53" s="97">
        <f t="shared" si="14"/>
        <v>-1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</row>
    <row r="54" spans="1:108" s="30" customFormat="1" ht="15.75" customHeight="1">
      <c r="A54" s="62"/>
      <c r="B54" s="57"/>
      <c r="C54" s="58"/>
      <c r="D54" s="58"/>
      <c r="E54" s="69"/>
      <c r="F54" s="92" t="s">
        <v>310</v>
      </c>
      <c r="G54" s="89">
        <f aca="true" t="shared" si="17" ref="G54:I54">SUM(G55:G57)</f>
        <v>0</v>
      </c>
      <c r="H54" s="89">
        <f t="shared" si="17"/>
        <v>0</v>
      </c>
      <c r="I54" s="89">
        <f t="shared" si="17"/>
        <v>0</v>
      </c>
      <c r="J54" s="97" t="str">
        <f t="shared" si="14"/>
        <v> 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</row>
    <row r="55" spans="1:108" s="33" customFormat="1" ht="15.75" customHeight="1">
      <c r="A55" s="62"/>
      <c r="B55" s="57"/>
      <c r="C55" s="58"/>
      <c r="D55" s="58"/>
      <c r="E55" s="69"/>
      <c r="F55" s="93" t="s">
        <v>311</v>
      </c>
      <c r="G55" s="90"/>
      <c r="H55" s="74"/>
      <c r="I55" s="90"/>
      <c r="J55" s="98" t="str">
        <f t="shared" si="14"/>
        <v> 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</row>
    <row r="56" spans="1:108" s="33" customFormat="1" ht="15.75" customHeight="1">
      <c r="A56" s="62"/>
      <c r="B56" s="57"/>
      <c r="C56" s="58"/>
      <c r="D56" s="58"/>
      <c r="E56" s="69"/>
      <c r="F56" s="93" t="s">
        <v>312</v>
      </c>
      <c r="G56" s="90"/>
      <c r="H56" s="74"/>
      <c r="I56" s="90"/>
      <c r="J56" s="98" t="str">
        <f t="shared" si="14"/>
        <v> 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</row>
    <row r="57" spans="1:10" s="34" customFormat="1" ht="15.75" customHeight="1">
      <c r="A57" s="62"/>
      <c r="B57" s="57"/>
      <c r="C57" s="58"/>
      <c r="D57" s="58"/>
      <c r="E57" s="69"/>
      <c r="F57" s="93" t="s">
        <v>313</v>
      </c>
      <c r="G57" s="90"/>
      <c r="H57" s="74"/>
      <c r="I57" s="90"/>
      <c r="J57" s="98" t="str">
        <f t="shared" si="14"/>
        <v> </v>
      </c>
    </row>
    <row r="58" spans="1:10" s="34" customFormat="1" ht="15.75" customHeight="1">
      <c r="A58" s="62"/>
      <c r="B58" s="57"/>
      <c r="C58" s="58"/>
      <c r="D58" s="58"/>
      <c r="E58" s="69"/>
      <c r="F58" s="88" t="s">
        <v>314</v>
      </c>
      <c r="G58" s="89">
        <f aca="true" t="shared" si="18" ref="G58:I58">SUM(G59:G65)</f>
        <v>0</v>
      </c>
      <c r="H58" s="89">
        <f t="shared" si="18"/>
        <v>0</v>
      </c>
      <c r="I58" s="89">
        <f t="shared" si="18"/>
        <v>0</v>
      </c>
      <c r="J58" s="97" t="str">
        <f t="shared" si="14"/>
        <v> </v>
      </c>
    </row>
    <row r="59" spans="1:10" s="34" customFormat="1" ht="15.75" customHeight="1">
      <c r="A59" s="62"/>
      <c r="B59" s="57"/>
      <c r="C59" s="58"/>
      <c r="D59" s="58"/>
      <c r="E59" s="69"/>
      <c r="F59" s="85" t="s">
        <v>315</v>
      </c>
      <c r="G59" s="90"/>
      <c r="H59" s="90"/>
      <c r="I59" s="90"/>
      <c r="J59" s="98"/>
    </row>
    <row r="60" spans="1:10" s="34" customFormat="1" ht="15.75" customHeight="1">
      <c r="A60" s="62"/>
      <c r="B60" s="57"/>
      <c r="C60" s="58"/>
      <c r="D60" s="58"/>
      <c r="E60" s="69"/>
      <c r="F60" s="85" t="s">
        <v>316</v>
      </c>
      <c r="G60" s="90"/>
      <c r="H60" s="90"/>
      <c r="I60" s="90"/>
      <c r="J60" s="98"/>
    </row>
    <row r="61" spans="1:10" s="34" customFormat="1" ht="15.75" customHeight="1">
      <c r="A61" s="62"/>
      <c r="B61" s="57"/>
      <c r="C61" s="58"/>
      <c r="D61" s="58"/>
      <c r="E61" s="69"/>
      <c r="F61" s="85" t="s">
        <v>317</v>
      </c>
      <c r="G61" s="90"/>
      <c r="H61" s="74"/>
      <c r="I61" s="90"/>
      <c r="J61" s="98" t="str">
        <f aca="true" t="shared" si="19" ref="J61:J64">_xlfn.IFERROR(I61/H61-1," ")</f>
        <v> </v>
      </c>
    </row>
    <row r="62" spans="1:10" s="34" customFormat="1" ht="15.75" customHeight="1">
      <c r="A62" s="62"/>
      <c r="B62" s="57"/>
      <c r="C62" s="58"/>
      <c r="D62" s="58"/>
      <c r="E62" s="69"/>
      <c r="F62" s="85" t="s">
        <v>318</v>
      </c>
      <c r="G62" s="90"/>
      <c r="H62" s="74"/>
      <c r="I62" s="90"/>
      <c r="J62" s="98" t="str">
        <f t="shared" si="19"/>
        <v> </v>
      </c>
    </row>
    <row r="63" spans="1:10" s="34" customFormat="1" ht="15.75" customHeight="1">
      <c r="A63" s="62"/>
      <c r="B63" s="57"/>
      <c r="C63" s="58"/>
      <c r="D63" s="58"/>
      <c r="E63" s="69"/>
      <c r="F63" s="85" t="s">
        <v>319</v>
      </c>
      <c r="G63" s="90"/>
      <c r="H63" s="94"/>
      <c r="I63" s="90"/>
      <c r="J63" s="98" t="str">
        <f t="shared" si="19"/>
        <v> </v>
      </c>
    </row>
    <row r="64" spans="1:10" s="34" customFormat="1" ht="15.75" customHeight="1">
      <c r="A64" s="62"/>
      <c r="B64" s="57"/>
      <c r="C64" s="58"/>
      <c r="D64" s="58"/>
      <c r="E64" s="69"/>
      <c r="F64" s="85" t="s">
        <v>320</v>
      </c>
      <c r="G64" s="90"/>
      <c r="H64" s="74"/>
      <c r="I64" s="90"/>
      <c r="J64" s="98" t="str">
        <f t="shared" si="19"/>
        <v> </v>
      </c>
    </row>
    <row r="65" spans="1:10" s="34" customFormat="1" ht="15.75" customHeight="1">
      <c r="A65" s="62"/>
      <c r="B65" s="57"/>
      <c r="C65" s="58"/>
      <c r="D65" s="58"/>
      <c r="E65" s="69"/>
      <c r="F65" s="85" t="s">
        <v>321</v>
      </c>
      <c r="G65" s="90"/>
      <c r="H65" s="74"/>
      <c r="I65" s="90"/>
      <c r="J65" s="98"/>
    </row>
    <row r="66" spans="1:10" s="34" customFormat="1" ht="15.75" customHeight="1">
      <c r="A66" s="62"/>
      <c r="B66" s="57"/>
      <c r="C66" s="58"/>
      <c r="D66" s="58"/>
      <c r="E66" s="69"/>
      <c r="F66" s="88" t="s">
        <v>322</v>
      </c>
      <c r="G66" s="89">
        <f aca="true" t="shared" si="20" ref="G66:I66">SUM(G67:G74)</f>
        <v>1051</v>
      </c>
      <c r="H66" s="71">
        <f t="shared" si="20"/>
        <v>2688</v>
      </c>
      <c r="I66" s="71">
        <f t="shared" si="20"/>
        <v>0</v>
      </c>
      <c r="J66" s="97">
        <f aca="true" t="shared" si="21" ref="J66:J70">_xlfn.IFERROR(I66/H66-1," ")</f>
        <v>-1</v>
      </c>
    </row>
    <row r="67" spans="1:10" s="34" customFormat="1" ht="15.75" customHeight="1">
      <c r="A67" s="62"/>
      <c r="B67" s="57"/>
      <c r="C67" s="58"/>
      <c r="D67" s="58"/>
      <c r="E67" s="69" t="str">
        <f aca="true" t="shared" si="22" ref="E67:E75">_xlfn.IFERROR(D67/C67-1," ")</f>
        <v> </v>
      </c>
      <c r="F67" s="85" t="s">
        <v>323</v>
      </c>
      <c r="G67" s="84">
        <v>442</v>
      </c>
      <c r="H67" s="77">
        <v>1291</v>
      </c>
      <c r="I67" s="90"/>
      <c r="J67" s="98">
        <f t="shared" si="21"/>
        <v>-1</v>
      </c>
    </row>
    <row r="68" spans="1:10" s="34" customFormat="1" ht="15.75" customHeight="1">
      <c r="A68" s="62"/>
      <c r="B68" s="57"/>
      <c r="C68" s="58"/>
      <c r="D68" s="58"/>
      <c r="E68" s="69" t="str">
        <f t="shared" si="22"/>
        <v> </v>
      </c>
      <c r="F68" s="85" t="s">
        <v>324</v>
      </c>
      <c r="G68" s="84">
        <v>419</v>
      </c>
      <c r="H68" s="77">
        <v>1053</v>
      </c>
      <c r="I68" s="90"/>
      <c r="J68" s="98">
        <f t="shared" si="21"/>
        <v>-1</v>
      </c>
    </row>
    <row r="69" spans="1:10" s="34" customFormat="1" ht="15.75" customHeight="1">
      <c r="A69" s="62"/>
      <c r="B69" s="57"/>
      <c r="C69" s="58"/>
      <c r="D69" s="58"/>
      <c r="E69" s="69" t="str">
        <f t="shared" si="22"/>
        <v> </v>
      </c>
      <c r="F69" s="85" t="s">
        <v>325</v>
      </c>
      <c r="G69" s="84"/>
      <c r="H69" s="77"/>
      <c r="I69" s="90"/>
      <c r="J69" s="98" t="str">
        <f t="shared" si="21"/>
        <v> </v>
      </c>
    </row>
    <row r="70" spans="1:10" s="34" customFormat="1" ht="15.75" customHeight="1">
      <c r="A70" s="62"/>
      <c r="B70" s="57"/>
      <c r="C70" s="58"/>
      <c r="D70" s="58"/>
      <c r="E70" s="69" t="str">
        <f t="shared" si="22"/>
        <v> </v>
      </c>
      <c r="F70" s="85" t="s">
        <v>326</v>
      </c>
      <c r="G70" s="84">
        <v>90</v>
      </c>
      <c r="H70" s="77">
        <v>210</v>
      </c>
      <c r="I70" s="90"/>
      <c r="J70" s="98">
        <f t="shared" si="21"/>
        <v>-1</v>
      </c>
    </row>
    <row r="71" spans="1:10" s="34" customFormat="1" ht="15.75" customHeight="1">
      <c r="A71" s="62"/>
      <c r="B71" s="57"/>
      <c r="C71" s="58"/>
      <c r="D71" s="58"/>
      <c r="E71" s="69" t="str">
        <f t="shared" si="22"/>
        <v> </v>
      </c>
      <c r="F71" s="85" t="s">
        <v>327</v>
      </c>
      <c r="G71" s="84"/>
      <c r="H71" s="77"/>
      <c r="I71" s="90"/>
      <c r="J71" s="98"/>
    </row>
    <row r="72" spans="1:10" s="34" customFormat="1" ht="15.75" customHeight="1">
      <c r="A72" s="62"/>
      <c r="B72" s="57"/>
      <c r="C72" s="58"/>
      <c r="D72" s="58"/>
      <c r="E72" s="69" t="str">
        <f t="shared" si="22"/>
        <v> </v>
      </c>
      <c r="F72" s="85" t="s">
        <v>328</v>
      </c>
      <c r="G72" s="106"/>
      <c r="H72" s="77"/>
      <c r="I72" s="118"/>
      <c r="J72" s="98" t="str">
        <f aca="true" t="shared" si="23" ref="J72:J77">_xlfn.IFERROR(I72/H72-1," ")</f>
        <v> </v>
      </c>
    </row>
    <row r="73" spans="1:10" s="34" customFormat="1" ht="15.75" customHeight="1">
      <c r="A73" s="62"/>
      <c r="B73" s="57"/>
      <c r="C73" s="58"/>
      <c r="D73" s="58"/>
      <c r="E73" s="69" t="str">
        <f t="shared" si="22"/>
        <v> </v>
      </c>
      <c r="F73" s="85" t="s">
        <v>329</v>
      </c>
      <c r="G73" s="84">
        <v>100</v>
      </c>
      <c r="H73" s="77">
        <v>134</v>
      </c>
      <c r="I73" s="90"/>
      <c r="J73" s="98">
        <f t="shared" si="23"/>
        <v>-1</v>
      </c>
    </row>
    <row r="74" spans="1:10" s="34" customFormat="1" ht="15.75" customHeight="1">
      <c r="A74" s="62"/>
      <c r="B74" s="57"/>
      <c r="C74" s="58"/>
      <c r="D74" s="58"/>
      <c r="E74" s="69" t="str">
        <f t="shared" si="22"/>
        <v> </v>
      </c>
      <c r="F74" s="107" t="s">
        <v>330</v>
      </c>
      <c r="G74" s="84"/>
      <c r="H74" s="77"/>
      <c r="I74" s="90"/>
      <c r="J74" s="98" t="str">
        <f t="shared" si="23"/>
        <v> </v>
      </c>
    </row>
    <row r="75" spans="1:10" s="34" customFormat="1" ht="15.75" customHeight="1">
      <c r="A75" s="62"/>
      <c r="B75" s="57"/>
      <c r="C75" s="58"/>
      <c r="D75" s="58"/>
      <c r="E75" s="69" t="str">
        <f t="shared" si="22"/>
        <v> </v>
      </c>
      <c r="F75" s="87" t="s">
        <v>331</v>
      </c>
      <c r="G75" s="89">
        <f aca="true" t="shared" si="24" ref="G75:I75">G76</f>
        <v>100</v>
      </c>
      <c r="H75" s="89">
        <f t="shared" si="24"/>
        <v>1847</v>
      </c>
      <c r="I75" s="89">
        <f t="shared" si="24"/>
        <v>2700</v>
      </c>
      <c r="J75" s="97">
        <f t="shared" si="23"/>
        <v>0.46182999458581486</v>
      </c>
    </row>
    <row r="76" spans="1:10" s="34" customFormat="1" ht="15.75" customHeight="1">
      <c r="A76" s="62"/>
      <c r="B76" s="57"/>
      <c r="C76" s="58"/>
      <c r="D76" s="58"/>
      <c r="E76" s="69"/>
      <c r="F76" s="87" t="s">
        <v>332</v>
      </c>
      <c r="G76" s="71">
        <f aca="true" t="shared" si="25" ref="G76:I76">SUM(G77:G85)</f>
        <v>100</v>
      </c>
      <c r="H76" s="71">
        <f t="shared" si="25"/>
        <v>1847</v>
      </c>
      <c r="I76" s="71">
        <f t="shared" si="25"/>
        <v>2700</v>
      </c>
      <c r="J76" s="97">
        <f t="shared" si="23"/>
        <v>0.46182999458581486</v>
      </c>
    </row>
    <row r="77" spans="1:10" s="34" customFormat="1" ht="15.75" customHeight="1">
      <c r="A77" s="62"/>
      <c r="B77" s="57"/>
      <c r="C77" s="58"/>
      <c r="D77" s="58"/>
      <c r="E77" s="69" t="str">
        <f aca="true" t="shared" si="26" ref="E77:E80">_xlfn.IFERROR(D77/C77-1," ")</f>
        <v> </v>
      </c>
      <c r="F77" s="91" t="s">
        <v>333</v>
      </c>
      <c r="G77" s="84"/>
      <c r="H77" s="77">
        <v>642</v>
      </c>
      <c r="I77" s="84"/>
      <c r="J77" s="98">
        <f t="shared" si="23"/>
        <v>-1</v>
      </c>
    </row>
    <row r="78" spans="1:10" s="34" customFormat="1" ht="15.75" customHeight="1">
      <c r="A78" s="62"/>
      <c r="B78" s="57"/>
      <c r="C78" s="58"/>
      <c r="D78" s="58"/>
      <c r="E78" s="69"/>
      <c r="F78" s="91" t="s">
        <v>334</v>
      </c>
      <c r="G78" s="84"/>
      <c r="H78" s="77"/>
      <c r="I78" s="84"/>
      <c r="J78" s="98"/>
    </row>
    <row r="79" spans="1:10" s="34" customFormat="1" ht="15.75" customHeight="1">
      <c r="A79" s="62"/>
      <c r="B79" s="57"/>
      <c r="C79" s="58"/>
      <c r="D79" s="58"/>
      <c r="E79" s="69" t="str">
        <f t="shared" si="26"/>
        <v> </v>
      </c>
      <c r="F79" s="91" t="s">
        <v>335</v>
      </c>
      <c r="G79" s="84"/>
      <c r="H79" s="77"/>
      <c r="I79" s="84"/>
      <c r="J79" s="98" t="str">
        <f>_xlfn.IFERROR(I79/H79-1," ")</f>
        <v> </v>
      </c>
    </row>
    <row r="80" spans="1:10" s="34" customFormat="1" ht="15.75" customHeight="1">
      <c r="A80" s="62"/>
      <c r="B80" s="57"/>
      <c r="C80" s="58"/>
      <c r="D80" s="58"/>
      <c r="E80" s="69" t="str">
        <f t="shared" si="26"/>
        <v> </v>
      </c>
      <c r="F80" s="91" t="s">
        <v>336</v>
      </c>
      <c r="G80" s="84"/>
      <c r="H80" s="108"/>
      <c r="I80" s="84"/>
      <c r="J80" s="98" t="str">
        <f aca="true" t="shared" si="27" ref="J80:J83">_xlfn.IFERROR(I80/H82-1," ")</f>
        <v> </v>
      </c>
    </row>
    <row r="81" spans="1:10" s="34" customFormat="1" ht="15.75" customHeight="1">
      <c r="A81" s="62"/>
      <c r="B81" s="57"/>
      <c r="C81" s="58"/>
      <c r="D81" s="58"/>
      <c r="E81" s="69"/>
      <c r="F81" s="91" t="s">
        <v>337</v>
      </c>
      <c r="G81" s="84"/>
      <c r="H81" s="109"/>
      <c r="I81" s="84"/>
      <c r="J81" s="98"/>
    </row>
    <row r="82" spans="1:10" s="34" customFormat="1" ht="15.75" customHeight="1">
      <c r="A82" s="62"/>
      <c r="B82" s="57"/>
      <c r="C82" s="58"/>
      <c r="D82" s="58"/>
      <c r="E82" s="69"/>
      <c r="F82" s="91" t="s">
        <v>338</v>
      </c>
      <c r="G82" s="84"/>
      <c r="H82" s="77"/>
      <c r="I82" s="84"/>
      <c r="J82" s="98">
        <f t="shared" si="27"/>
        <v>-1</v>
      </c>
    </row>
    <row r="83" spans="1:10" s="34" customFormat="1" ht="15.75" customHeight="1">
      <c r="A83" s="62"/>
      <c r="B83" s="57"/>
      <c r="C83" s="58"/>
      <c r="D83" s="58"/>
      <c r="E83" s="69" t="str">
        <f aca="true" t="shared" si="28" ref="E83:E86">_xlfn.IFERROR(D83/C83-1," ")</f>
        <v> </v>
      </c>
      <c r="F83" s="91" t="s">
        <v>339</v>
      </c>
      <c r="G83" s="84"/>
      <c r="H83" s="108">
        <v>1105</v>
      </c>
      <c r="I83" s="84">
        <v>2600</v>
      </c>
      <c r="J83" s="98" t="str">
        <f t="shared" si="27"/>
        <v> </v>
      </c>
    </row>
    <row r="84" spans="1:10" s="34" customFormat="1" ht="14.25">
      <c r="A84" s="49"/>
      <c r="B84" s="57"/>
      <c r="C84" s="58"/>
      <c r="D84" s="58"/>
      <c r="E84" s="69" t="str">
        <f t="shared" si="28"/>
        <v> </v>
      </c>
      <c r="F84" s="91" t="s">
        <v>340</v>
      </c>
      <c r="G84" s="84">
        <v>100</v>
      </c>
      <c r="H84" s="77">
        <v>100</v>
      </c>
      <c r="I84" s="84">
        <v>100</v>
      </c>
      <c r="J84" s="98" t="str">
        <f>_xlfn.IFERROR(I84/#REF!-1," ")</f>
        <v> </v>
      </c>
    </row>
    <row r="85" spans="1:10" s="34" customFormat="1" ht="14.25">
      <c r="A85" s="49"/>
      <c r="B85" s="57"/>
      <c r="C85" s="58"/>
      <c r="D85" s="58"/>
      <c r="E85" s="69" t="str">
        <f t="shared" si="28"/>
        <v> </v>
      </c>
      <c r="F85" s="91" t="s">
        <v>341</v>
      </c>
      <c r="G85" s="84"/>
      <c r="H85" s="77"/>
      <c r="I85" s="84"/>
      <c r="J85" s="98" t="str">
        <f>_xlfn.IFERROR(I85/#REF!-1," ")</f>
        <v> </v>
      </c>
    </row>
    <row r="86" spans="1:10" s="34" customFormat="1" ht="14.25">
      <c r="A86" s="49"/>
      <c r="B86" s="57"/>
      <c r="C86" s="58"/>
      <c r="D86" s="58"/>
      <c r="E86" s="69" t="str">
        <f t="shared" si="28"/>
        <v> </v>
      </c>
      <c r="F86" s="91" t="s">
        <v>342</v>
      </c>
      <c r="G86" s="84"/>
      <c r="H86" s="77"/>
      <c r="I86" s="84"/>
      <c r="J86" s="98" t="str">
        <f aca="true" t="shared" si="29" ref="J86:J91">_xlfn.IFERROR(I86/H86-1," ")</f>
        <v> </v>
      </c>
    </row>
    <row r="87" spans="1:37" s="35" customFormat="1" ht="14.25">
      <c r="A87" s="49"/>
      <c r="B87" s="57"/>
      <c r="C87" s="58"/>
      <c r="D87" s="58"/>
      <c r="E87" s="69"/>
      <c r="F87" s="91" t="s">
        <v>343</v>
      </c>
      <c r="G87" s="84"/>
      <c r="H87" s="77"/>
      <c r="I87" s="84"/>
      <c r="J87" s="98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37" s="35" customFormat="1" ht="14.25">
      <c r="A88" s="101" t="s">
        <v>344</v>
      </c>
      <c r="B88" s="102">
        <f>SUM(B5,B29)</f>
        <v>30000</v>
      </c>
      <c r="C88" s="102">
        <f>SUM(C5,C29)</f>
        <v>35445</v>
      </c>
      <c r="D88" s="102">
        <f>SUM(D5,D29)</f>
        <v>30000</v>
      </c>
      <c r="E88" s="110">
        <f aca="true" t="shared" si="30" ref="E88:E91">_xlfn.IFERROR(D88/C88-1," ")</f>
        <v>-0.15361828184511217</v>
      </c>
      <c r="F88" s="111" t="s">
        <v>345</v>
      </c>
      <c r="G88" s="112">
        <f aca="true" t="shared" si="31" ref="G88:I88">SUM(G5,G11,G18:G19,G30,G35,G52:G53,G75,G86,G87)</f>
        <v>33567</v>
      </c>
      <c r="H88" s="112">
        <f t="shared" si="31"/>
        <v>46050</v>
      </c>
      <c r="I88" s="112">
        <f t="shared" si="31"/>
        <v>27382</v>
      </c>
      <c r="J88" s="119">
        <f t="shared" si="29"/>
        <v>-0.405385450597177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s="35" customFormat="1" ht="14.25">
      <c r="A89" s="55" t="s">
        <v>346</v>
      </c>
      <c r="B89" s="50">
        <v>1435</v>
      </c>
      <c r="C89" s="103">
        <v>3332</v>
      </c>
      <c r="D89" s="58"/>
      <c r="E89" s="113">
        <f t="shared" si="30"/>
        <v>-1</v>
      </c>
      <c r="F89" s="114" t="s">
        <v>347</v>
      </c>
      <c r="G89" s="90"/>
      <c r="H89" s="77"/>
      <c r="I89" s="84"/>
      <c r="J89" s="120" t="str">
        <f t="shared" si="29"/>
        <v> 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s="35" customFormat="1" ht="14.25">
      <c r="A90" s="55" t="s">
        <v>348</v>
      </c>
      <c r="B90" s="50"/>
      <c r="C90" s="51"/>
      <c r="D90" s="58"/>
      <c r="E90" s="113" t="str">
        <f t="shared" si="30"/>
        <v> </v>
      </c>
      <c r="F90" s="114" t="s">
        <v>349</v>
      </c>
      <c r="G90" s="90"/>
      <c r="H90" s="77"/>
      <c r="I90" s="84"/>
      <c r="J90" s="120" t="str">
        <f t="shared" si="29"/>
        <v> 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s="35" customFormat="1" ht="14.25">
      <c r="A91" s="55" t="s">
        <v>350</v>
      </c>
      <c r="B91" s="50"/>
      <c r="C91" s="51"/>
      <c r="D91" s="58"/>
      <c r="E91" s="113" t="str">
        <f t="shared" si="30"/>
        <v> </v>
      </c>
      <c r="F91" s="114" t="s">
        <v>351</v>
      </c>
      <c r="G91" s="90"/>
      <c r="H91" s="77"/>
      <c r="I91" s="84"/>
      <c r="J91" s="120" t="str">
        <f t="shared" si="29"/>
        <v> 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s="35" customFormat="1" ht="14.25">
      <c r="A92" s="55" t="s">
        <v>352</v>
      </c>
      <c r="B92" s="50"/>
      <c r="C92" s="51"/>
      <c r="D92" s="58"/>
      <c r="E92" s="113"/>
      <c r="F92" s="114" t="s">
        <v>353</v>
      </c>
      <c r="G92" s="90"/>
      <c r="H92" s="77"/>
      <c r="I92" s="84"/>
      <c r="J92" s="120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108" s="30" customFormat="1" ht="14.25">
      <c r="A93" s="55" t="s">
        <v>354</v>
      </c>
      <c r="B93" s="50">
        <v>2132</v>
      </c>
      <c r="C93" s="51"/>
      <c r="D93" s="58"/>
      <c r="E93" s="113" t="str">
        <f aca="true" t="shared" si="32" ref="E93:E96">_xlfn.IFERROR(D93/C93-1," ")</f>
        <v> </v>
      </c>
      <c r="F93" s="114" t="s">
        <v>355</v>
      </c>
      <c r="G93" s="74"/>
      <c r="H93" s="77"/>
      <c r="I93" s="77"/>
      <c r="J93" s="120" t="str">
        <f aca="true" t="shared" si="33" ref="J93:J96">_xlfn.IFERROR(I93/H93-1," ")</f>
        <v> 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</row>
    <row r="94" spans="1:108" s="30" customFormat="1" ht="14.25">
      <c r="A94" s="104" t="s">
        <v>356</v>
      </c>
      <c r="B94" s="79"/>
      <c r="C94" s="105"/>
      <c r="D94" s="86"/>
      <c r="E94" s="69" t="str">
        <f t="shared" si="32"/>
        <v> </v>
      </c>
      <c r="F94" s="115" t="s">
        <v>357</v>
      </c>
      <c r="G94" s="74"/>
      <c r="H94" s="77">
        <v>11427</v>
      </c>
      <c r="I94" s="77">
        <v>5718</v>
      </c>
      <c r="J94" s="98">
        <f t="shared" si="33"/>
        <v>-0.49960619585192967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</row>
    <row r="95" spans="1:108" s="30" customFormat="1" ht="14.25">
      <c r="A95" s="55" t="s">
        <v>358</v>
      </c>
      <c r="B95" s="50"/>
      <c r="C95" s="51">
        <v>18700</v>
      </c>
      <c r="D95" s="58">
        <v>3100</v>
      </c>
      <c r="E95" s="69">
        <f t="shared" si="32"/>
        <v>-0.8342245989304813</v>
      </c>
      <c r="F95" s="115" t="s">
        <v>359</v>
      </c>
      <c r="G95" s="74"/>
      <c r="H95" s="116"/>
      <c r="I95" s="77"/>
      <c r="J95" s="98" t="str">
        <f t="shared" si="33"/>
        <v> 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</row>
    <row r="96" spans="1:108" s="30" customFormat="1" ht="14.25">
      <c r="A96" s="101" t="s">
        <v>360</v>
      </c>
      <c r="B96" s="102">
        <f aca="true" t="shared" si="34" ref="B96:I96">SUM(B88:B95)</f>
        <v>33567</v>
      </c>
      <c r="C96" s="102">
        <f t="shared" si="34"/>
        <v>57477</v>
      </c>
      <c r="D96" s="102">
        <f t="shared" si="34"/>
        <v>33100</v>
      </c>
      <c r="E96" s="110">
        <f t="shared" si="32"/>
        <v>-0.42411747307618697</v>
      </c>
      <c r="F96" s="111" t="s">
        <v>361</v>
      </c>
      <c r="G96" s="117">
        <f t="shared" si="34"/>
        <v>33567</v>
      </c>
      <c r="H96" s="117">
        <f t="shared" si="34"/>
        <v>57477</v>
      </c>
      <c r="I96" s="117">
        <f t="shared" si="34"/>
        <v>33100</v>
      </c>
      <c r="J96" s="119">
        <f t="shared" si="33"/>
        <v>-0.42411747307618697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</row>
  </sheetData>
  <sheetProtection/>
  <mergeCells count="5">
    <mergeCell ref="A1:J1"/>
    <mergeCell ref="A2:E2"/>
    <mergeCell ref="G2:J2"/>
    <mergeCell ref="A3:E3"/>
    <mergeCell ref="F3:J3"/>
  </mergeCells>
  <printOptions/>
  <pageMargins left="0.75" right="0.75" top="1" bottom="1" header="0.5" footer="0.5"/>
  <pageSetup fitToWidth="0" fitToHeight="1" orientation="portrait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SheetLayoutView="100" workbookViewId="0" topLeftCell="A1">
      <selection activeCell="Y5" sqref="Y5"/>
    </sheetView>
  </sheetViews>
  <sheetFormatPr defaultColWidth="7.875" defaultRowHeight="14.25"/>
  <cols>
    <col min="1" max="1" width="30.75390625" style="1" customWidth="1"/>
    <col min="2" max="2" width="5.75390625" style="1" customWidth="1"/>
    <col min="3" max="7" width="7.125" style="1" customWidth="1"/>
    <col min="8" max="8" width="8.875" style="1" customWidth="1"/>
    <col min="9" max="9" width="28.625" style="1" customWidth="1"/>
    <col min="10" max="10" width="6.125" style="1" customWidth="1"/>
    <col min="11" max="11" width="5.375" style="1" customWidth="1"/>
    <col min="12" max="13" width="7.25390625" style="1" customWidth="1"/>
    <col min="14" max="14" width="5.50390625" style="1" customWidth="1"/>
    <col min="15" max="15" width="7.25390625" style="1" customWidth="1"/>
    <col min="16" max="16" width="8.625" style="1" customWidth="1"/>
    <col min="17" max="16384" width="7.875" style="1" customWidth="1"/>
  </cols>
  <sheetData>
    <row r="1" spans="1:16" s="1" customFormat="1" ht="25.5">
      <c r="A1" s="4" t="s">
        <v>362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9" s="2" customFormat="1" ht="19.5" customHeight="1">
      <c r="A2" s="6" t="s">
        <v>363</v>
      </c>
      <c r="B2" s="7"/>
      <c r="C2" s="7"/>
      <c r="D2" s="7"/>
      <c r="E2" s="7"/>
      <c r="F2" s="7"/>
      <c r="G2" s="7"/>
      <c r="H2" s="7"/>
      <c r="I2" s="24" t="s">
        <v>92</v>
      </c>
    </row>
    <row r="3" spans="1:16" s="2" customFormat="1" ht="19.5" customHeight="1">
      <c r="A3" s="8" t="s">
        <v>364</v>
      </c>
      <c r="B3" s="8"/>
      <c r="C3" s="8"/>
      <c r="D3" s="8"/>
      <c r="E3" s="8"/>
      <c r="F3" s="8"/>
      <c r="G3" s="8"/>
      <c r="H3" s="23"/>
      <c r="I3" s="11" t="s">
        <v>365</v>
      </c>
      <c r="J3" s="8"/>
      <c r="K3" s="8"/>
      <c r="L3" s="8"/>
      <c r="M3" s="8"/>
      <c r="N3" s="8"/>
      <c r="O3" s="8"/>
      <c r="P3" s="8"/>
    </row>
    <row r="4" spans="1:16" s="2" customFormat="1" ht="19.5" customHeight="1">
      <c r="A4" s="9" t="s">
        <v>366</v>
      </c>
      <c r="B4" s="10" t="s">
        <v>367</v>
      </c>
      <c r="C4" s="11" t="s">
        <v>368</v>
      </c>
      <c r="D4" s="8"/>
      <c r="E4" s="23"/>
      <c r="F4" s="11" t="s">
        <v>369</v>
      </c>
      <c r="G4" s="8"/>
      <c r="H4" s="23"/>
      <c r="I4" s="10" t="s">
        <v>366</v>
      </c>
      <c r="J4" s="10" t="s">
        <v>367</v>
      </c>
      <c r="K4" s="11" t="s">
        <v>368</v>
      </c>
      <c r="L4" s="8"/>
      <c r="M4" s="23"/>
      <c r="N4" s="11" t="s">
        <v>369</v>
      </c>
      <c r="O4" s="8"/>
      <c r="P4" s="8"/>
    </row>
    <row r="5" spans="1:16" s="2" customFormat="1" ht="39.75" customHeight="1">
      <c r="A5" s="12"/>
      <c r="B5" s="13"/>
      <c r="C5" s="14" t="s">
        <v>370</v>
      </c>
      <c r="D5" s="14" t="s">
        <v>371</v>
      </c>
      <c r="E5" s="14" t="s">
        <v>372</v>
      </c>
      <c r="F5" s="14" t="s">
        <v>370</v>
      </c>
      <c r="G5" s="14" t="s">
        <v>371</v>
      </c>
      <c r="H5" s="14" t="s">
        <v>372</v>
      </c>
      <c r="I5" s="13"/>
      <c r="J5" s="13"/>
      <c r="K5" s="14" t="s">
        <v>370</v>
      </c>
      <c r="L5" s="14" t="s">
        <v>371</v>
      </c>
      <c r="M5" s="14" t="s">
        <v>372</v>
      </c>
      <c r="N5" s="14" t="s">
        <v>370</v>
      </c>
      <c r="O5" s="14" t="s">
        <v>371</v>
      </c>
      <c r="P5" s="26" t="s">
        <v>372</v>
      </c>
    </row>
    <row r="6" spans="1:16" s="2" customFormat="1" ht="25.5" customHeight="1">
      <c r="A6" s="15" t="s">
        <v>373</v>
      </c>
      <c r="B6" s="16" t="s">
        <v>374</v>
      </c>
      <c r="C6" s="16" t="s">
        <v>375</v>
      </c>
      <c r="D6" s="16" t="s">
        <v>376</v>
      </c>
      <c r="E6" s="16" t="s">
        <v>377</v>
      </c>
      <c r="F6" s="16" t="s">
        <v>378</v>
      </c>
      <c r="G6" s="16" t="s">
        <v>379</v>
      </c>
      <c r="H6" s="16" t="s">
        <v>380</v>
      </c>
      <c r="I6" s="16" t="s">
        <v>373</v>
      </c>
      <c r="J6" s="16" t="s">
        <v>374</v>
      </c>
      <c r="K6" s="16" t="s">
        <v>375</v>
      </c>
      <c r="L6" s="16" t="s">
        <v>376</v>
      </c>
      <c r="M6" s="16" t="s">
        <v>377</v>
      </c>
      <c r="N6" s="16" t="s">
        <v>378</v>
      </c>
      <c r="O6" s="16" t="s">
        <v>379</v>
      </c>
      <c r="P6" s="27" t="s">
        <v>380</v>
      </c>
    </row>
    <row r="7" spans="1:16" s="3" customFormat="1" ht="28.5" customHeight="1">
      <c r="A7" s="17" t="s">
        <v>381</v>
      </c>
      <c r="B7" s="16" t="s">
        <v>375</v>
      </c>
      <c r="C7" s="18"/>
      <c r="D7" s="18"/>
      <c r="E7" s="18"/>
      <c r="F7" s="18"/>
      <c r="G7" s="18"/>
      <c r="H7" s="18"/>
      <c r="I7" s="25" t="s">
        <v>382</v>
      </c>
      <c r="J7" s="16" t="s">
        <v>383</v>
      </c>
      <c r="K7" s="18"/>
      <c r="L7" s="18"/>
      <c r="M7" s="18"/>
      <c r="N7" s="18"/>
      <c r="O7" s="18"/>
      <c r="P7" s="28"/>
    </row>
    <row r="8" spans="1:16" s="3" customFormat="1" ht="28.5" customHeight="1">
      <c r="A8" s="17" t="s">
        <v>384</v>
      </c>
      <c r="B8" s="16" t="s">
        <v>376</v>
      </c>
      <c r="C8" s="18"/>
      <c r="D8" s="18"/>
      <c r="E8" s="18"/>
      <c r="F8" s="18"/>
      <c r="G8" s="18"/>
      <c r="H8" s="18"/>
      <c r="I8" s="25" t="s">
        <v>385</v>
      </c>
      <c r="J8" s="16" t="s">
        <v>386</v>
      </c>
      <c r="K8" s="18"/>
      <c r="L8" s="18"/>
      <c r="M8" s="18"/>
      <c r="N8" s="18"/>
      <c r="O8" s="18"/>
      <c r="P8" s="28"/>
    </row>
    <row r="9" spans="1:16" s="3" customFormat="1" ht="28.5" customHeight="1">
      <c r="A9" s="17" t="s">
        <v>387</v>
      </c>
      <c r="B9" s="16" t="s">
        <v>377</v>
      </c>
      <c r="C9" s="18"/>
      <c r="D9" s="18"/>
      <c r="E9" s="18"/>
      <c r="F9" s="18"/>
      <c r="G9" s="18"/>
      <c r="H9" s="18"/>
      <c r="I9" s="25" t="s">
        <v>388</v>
      </c>
      <c r="J9" s="16" t="s">
        <v>389</v>
      </c>
      <c r="K9" s="18"/>
      <c r="L9" s="18"/>
      <c r="M9" s="18"/>
      <c r="N9" s="18"/>
      <c r="O9" s="18"/>
      <c r="P9" s="28"/>
    </row>
    <row r="10" spans="1:16" s="3" customFormat="1" ht="28.5" customHeight="1">
      <c r="A10" s="17" t="s">
        <v>390</v>
      </c>
      <c r="B10" s="16" t="s">
        <v>378</v>
      </c>
      <c r="C10" s="18"/>
      <c r="D10" s="18"/>
      <c r="E10" s="18"/>
      <c r="F10" s="18"/>
      <c r="G10" s="18"/>
      <c r="H10" s="18"/>
      <c r="I10" s="25" t="s">
        <v>391</v>
      </c>
      <c r="J10" s="16" t="s">
        <v>392</v>
      </c>
      <c r="K10" s="18"/>
      <c r="L10" s="18"/>
      <c r="M10" s="18"/>
      <c r="N10" s="18"/>
      <c r="O10" s="18"/>
      <c r="P10" s="28"/>
    </row>
    <row r="11" spans="1:16" s="3" customFormat="1" ht="28.5" customHeight="1">
      <c r="A11" s="17" t="s">
        <v>393</v>
      </c>
      <c r="B11" s="16" t="s">
        <v>379</v>
      </c>
      <c r="C11" s="18"/>
      <c r="D11" s="18"/>
      <c r="E11" s="18"/>
      <c r="F11" s="18"/>
      <c r="G11" s="18"/>
      <c r="H11" s="18"/>
      <c r="I11" s="16" t="s">
        <v>374</v>
      </c>
      <c r="J11" s="16" t="s">
        <v>374</v>
      </c>
      <c r="K11" s="16"/>
      <c r="L11" s="16"/>
      <c r="M11" s="16"/>
      <c r="N11" s="16"/>
      <c r="O11" s="16"/>
      <c r="P11" s="27"/>
    </row>
    <row r="12" spans="1:16" s="3" customFormat="1" ht="28.5" customHeight="1">
      <c r="A12" s="19" t="s">
        <v>394</v>
      </c>
      <c r="B12" s="20" t="s">
        <v>380</v>
      </c>
      <c r="C12" s="21">
        <f aca="true" t="shared" si="0" ref="C12:H12">SUM(C7:C11)</f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0" t="s">
        <v>395</v>
      </c>
      <c r="J12" s="20" t="s">
        <v>396</v>
      </c>
      <c r="K12" s="21">
        <f aca="true" t="shared" si="1" ref="K12:P12">SUM(K7:K10)</f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9">
        <f t="shared" si="1"/>
        <v>0</v>
      </c>
    </row>
    <row r="13" spans="1:16" s="3" customFormat="1" ht="28.5" customHeight="1">
      <c r="A13" s="17" t="s">
        <v>397</v>
      </c>
      <c r="B13" s="16" t="s">
        <v>398</v>
      </c>
      <c r="C13" s="22"/>
      <c r="D13" s="18"/>
      <c r="E13" s="18"/>
      <c r="F13" s="22"/>
      <c r="G13" s="18"/>
      <c r="H13" s="18"/>
      <c r="I13" s="25" t="s">
        <v>399</v>
      </c>
      <c r="J13" s="16" t="s">
        <v>400</v>
      </c>
      <c r="K13" s="22"/>
      <c r="L13" s="18"/>
      <c r="M13" s="18"/>
      <c r="N13" s="22"/>
      <c r="O13" s="18"/>
      <c r="P13" s="28"/>
    </row>
    <row r="14" spans="1:16" s="3" customFormat="1" ht="28.5" customHeight="1">
      <c r="A14" s="17" t="s">
        <v>401</v>
      </c>
      <c r="B14" s="16" t="s">
        <v>402</v>
      </c>
      <c r="C14" s="18"/>
      <c r="D14" s="18"/>
      <c r="E14" s="18"/>
      <c r="F14" s="18"/>
      <c r="G14" s="18"/>
      <c r="H14" s="18"/>
      <c r="I14" s="25" t="s">
        <v>403</v>
      </c>
      <c r="J14" s="16" t="s">
        <v>404</v>
      </c>
      <c r="K14" s="18"/>
      <c r="L14" s="18"/>
      <c r="M14" s="18"/>
      <c r="N14" s="18"/>
      <c r="O14" s="18"/>
      <c r="P14" s="28"/>
    </row>
    <row r="15" spans="1:16" s="3" customFormat="1" ht="28.5" customHeight="1">
      <c r="A15" s="17" t="s">
        <v>405</v>
      </c>
      <c r="B15" s="16" t="s">
        <v>406</v>
      </c>
      <c r="C15" s="18"/>
      <c r="D15" s="18"/>
      <c r="E15" s="18"/>
      <c r="F15" s="18"/>
      <c r="G15" s="18"/>
      <c r="H15" s="18"/>
      <c r="I15" s="25" t="s">
        <v>407</v>
      </c>
      <c r="J15" s="16" t="s">
        <v>408</v>
      </c>
      <c r="K15" s="18"/>
      <c r="L15" s="18"/>
      <c r="M15" s="18"/>
      <c r="N15" s="18"/>
      <c r="O15" s="18"/>
      <c r="P15" s="28"/>
    </row>
    <row r="16" spans="1:16" s="3" customFormat="1" ht="28.5" customHeight="1">
      <c r="A16" s="17" t="s">
        <v>374</v>
      </c>
      <c r="B16" s="16" t="s">
        <v>374</v>
      </c>
      <c r="C16" s="16" t="s">
        <v>374</v>
      </c>
      <c r="D16" s="16" t="s">
        <v>374</v>
      </c>
      <c r="E16" s="16" t="s">
        <v>374</v>
      </c>
      <c r="F16" s="16" t="s">
        <v>374</v>
      </c>
      <c r="G16" s="16" t="s">
        <v>374</v>
      </c>
      <c r="H16" s="16" t="s">
        <v>374</v>
      </c>
      <c r="I16" s="25" t="s">
        <v>409</v>
      </c>
      <c r="J16" s="16" t="s">
        <v>410</v>
      </c>
      <c r="K16" s="18"/>
      <c r="L16" s="18"/>
      <c r="M16" s="18"/>
      <c r="N16" s="18"/>
      <c r="O16" s="18"/>
      <c r="P16" s="28"/>
    </row>
    <row r="17" spans="1:16" s="3" customFormat="1" ht="28.5" customHeight="1">
      <c r="A17" s="19" t="s">
        <v>411</v>
      </c>
      <c r="B17" s="20" t="s">
        <v>412</v>
      </c>
      <c r="C17" s="21">
        <f aca="true" t="shared" si="2" ref="C17:H17">SUM(C12:C15)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0" t="s">
        <v>413</v>
      </c>
      <c r="J17" s="20" t="s">
        <v>414</v>
      </c>
      <c r="K17" s="21">
        <f aca="true" t="shared" si="3" ref="K17:P17">SUM(K12:K16)</f>
        <v>0</v>
      </c>
      <c r="L17" s="21">
        <f t="shared" si="3"/>
        <v>0</v>
      </c>
      <c r="M17" s="21">
        <f t="shared" si="3"/>
        <v>0</v>
      </c>
      <c r="N17" s="21">
        <f t="shared" si="3"/>
        <v>0</v>
      </c>
      <c r="O17" s="21">
        <f t="shared" si="3"/>
        <v>0</v>
      </c>
      <c r="P17" s="29">
        <f t="shared" si="3"/>
        <v>0</v>
      </c>
    </row>
  </sheetData>
  <sheetProtection/>
  <mergeCells count="13">
    <mergeCell ref="A1:P1"/>
    <mergeCell ref="A2:H2"/>
    <mergeCell ref="I2:P2"/>
    <mergeCell ref="A3:H3"/>
    <mergeCell ref="I3:P3"/>
    <mergeCell ref="C4:E4"/>
    <mergeCell ref="F4:H4"/>
    <mergeCell ref="K4:M4"/>
    <mergeCell ref="N4:P4"/>
    <mergeCell ref="A4:A5"/>
    <mergeCell ref="B4:B5"/>
    <mergeCell ref="I4:I5"/>
    <mergeCell ref="J4:J5"/>
  </mergeCells>
  <printOptions/>
  <pageMargins left="0.75" right="0.75" top="1" bottom="1" header="0.5" footer="0.5"/>
  <pageSetup fitToHeight="0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2022-11-20T01:36:09Z</dcterms:created>
  <dcterms:modified xsi:type="dcterms:W3CDTF">2023-01-03T11:56:11Z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