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种植汇总" sheetId="4" r:id="rId1"/>
    <sheet name="养殖汇总" sheetId="2" r:id="rId2"/>
    <sheet name="林果汇总" sheetId="1" r:id="rId3"/>
    <sheet name="葡萄汇总" sheetId="3" r:id="rId4"/>
  </sheets>
  <calcPr calcId="144525"/>
</workbook>
</file>

<file path=xl/sharedStrings.xml><?xml version="1.0" encoding="utf-8"?>
<sst xmlns="http://schemas.openxmlformats.org/spreadsheetml/2006/main" count="533" uniqueCount="109">
  <si>
    <t>附表1：</t>
  </si>
  <si>
    <t>中国人民财政保险股份有限公司宁夏回族自治区分公司2019年红寺堡区种植业保险投保及补贴统计表</t>
  </si>
  <si>
    <t>填报单位：</t>
  </si>
  <si>
    <t>单位：户、头、只、元</t>
  </si>
  <si>
    <t>序号</t>
  </si>
  <si>
    <t>乡镇</t>
  </si>
  <si>
    <t>村名</t>
  </si>
  <si>
    <t>标的名称</t>
  </si>
  <si>
    <t>承保户数</t>
  </si>
  <si>
    <t>承保数量</t>
  </si>
  <si>
    <t>总保费</t>
  </si>
  <si>
    <t>中央补贴</t>
  </si>
  <si>
    <t>自治区补贴</t>
  </si>
  <si>
    <t>红寺堡区补贴</t>
  </si>
  <si>
    <t>农户自交</t>
  </si>
  <si>
    <t>大河乡</t>
  </si>
  <si>
    <t>大河村</t>
  </si>
  <si>
    <t>玉米</t>
  </si>
  <si>
    <t>黄花菜</t>
  </si>
  <si>
    <t>合计</t>
  </si>
  <si>
    <t>开元村</t>
  </si>
  <si>
    <t>河西村</t>
  </si>
  <si>
    <t>龙兴村</t>
  </si>
  <si>
    <t>香园村</t>
  </si>
  <si>
    <t>平岭子村</t>
  </si>
  <si>
    <t>石坡子村</t>
  </si>
  <si>
    <t>石炭沟村</t>
  </si>
  <si>
    <t>乌沙塘村</t>
  </si>
  <si>
    <t>温棚</t>
  </si>
  <si>
    <t>红寺堡镇</t>
  </si>
  <si>
    <t>朝阳村</t>
  </si>
  <si>
    <t>东源村</t>
  </si>
  <si>
    <t>光彩村</t>
  </si>
  <si>
    <t>海子塘</t>
  </si>
  <si>
    <t>和兴村</t>
  </si>
  <si>
    <t>河水村</t>
  </si>
  <si>
    <t>弘德村</t>
  </si>
  <si>
    <t>红关村</t>
  </si>
  <si>
    <t>红海村</t>
  </si>
  <si>
    <t>梨花村</t>
  </si>
  <si>
    <t>绿科新村</t>
  </si>
  <si>
    <t>同原村</t>
  </si>
  <si>
    <t>拱棚</t>
  </si>
  <si>
    <t>团结村</t>
  </si>
  <si>
    <t>三道沟</t>
  </si>
  <si>
    <t>兴旺村</t>
  </si>
  <si>
    <t>玉池村</t>
  </si>
  <si>
    <t>中圈塘村</t>
  </si>
  <si>
    <t>柳泉乡</t>
  </si>
  <si>
    <t>黄羊滩村</t>
  </si>
  <si>
    <t>柳泉村</t>
  </si>
  <si>
    <t>水套村</t>
  </si>
  <si>
    <t>豹子滩村</t>
  </si>
  <si>
    <t>红塔村</t>
  </si>
  <si>
    <t>沙泉村</t>
  </si>
  <si>
    <t>甜水河村</t>
  </si>
  <si>
    <t>羊坊滩村</t>
  </si>
  <si>
    <t>永新村</t>
  </si>
  <si>
    <t>太阳山镇</t>
  </si>
  <si>
    <t>红星村</t>
  </si>
  <si>
    <t>潘河村</t>
  </si>
  <si>
    <t>塘坊梁村</t>
  </si>
  <si>
    <t>白塔水村</t>
  </si>
  <si>
    <t>买河村</t>
  </si>
  <si>
    <t>田原村</t>
  </si>
  <si>
    <t>小泉村</t>
  </si>
  <si>
    <t>兴民村</t>
  </si>
  <si>
    <t>周圈村</t>
  </si>
  <si>
    <t>周新村</t>
  </si>
  <si>
    <t>新庄集乡</t>
  </si>
  <si>
    <t>东川村</t>
  </si>
  <si>
    <t>红阳村</t>
  </si>
  <si>
    <t>洪沟滩村</t>
  </si>
  <si>
    <t>康庄村</t>
  </si>
  <si>
    <t>柳树台村</t>
  </si>
  <si>
    <t>南源村</t>
  </si>
  <si>
    <t>西源村</t>
  </si>
  <si>
    <t>新台村</t>
  </si>
  <si>
    <t>杨柳村</t>
  </si>
  <si>
    <t>中川村</t>
  </si>
  <si>
    <t>总  计</t>
  </si>
  <si>
    <t>附表:2：</t>
  </si>
  <si>
    <t>中国人民财政保险股份有限公司宁夏回族自治区分公司2019年红寺堡区养殖业保险投保及补贴统计表</t>
  </si>
  <si>
    <t>基础母羊</t>
  </si>
  <si>
    <t>种羊</t>
  </si>
  <si>
    <t>龙源村</t>
  </si>
  <si>
    <t>蛇腰沟</t>
  </si>
  <si>
    <t>基础母牛</t>
  </si>
  <si>
    <t>巴庄村</t>
  </si>
  <si>
    <t>能繁母猪</t>
  </si>
  <si>
    <t>红川村</t>
  </si>
  <si>
    <t>附表3：</t>
  </si>
  <si>
    <t>中国人民财政保险股份有限公司宁夏回族自治区分公司2019年红寺堡区林果业保险投保及补贴统计表</t>
  </si>
  <si>
    <t xml:space="preserve">大河乡 </t>
  </si>
  <si>
    <t>枸杞</t>
  </si>
  <si>
    <t>红梅杏</t>
  </si>
  <si>
    <t>枣子</t>
  </si>
  <si>
    <t>灰家窑</t>
  </si>
  <si>
    <t>核桃树</t>
  </si>
  <si>
    <t>肖家窑</t>
  </si>
  <si>
    <t>苹果</t>
  </si>
  <si>
    <t>白墩村</t>
  </si>
  <si>
    <t>菊花台村</t>
  </si>
  <si>
    <t>新集村</t>
  </si>
  <si>
    <t>附表4：</t>
  </si>
  <si>
    <t>中国人民财政保险股份有限公司宁夏回族自治区分公司2019年红寺堡区葡萄保险投保及补贴统计表</t>
  </si>
  <si>
    <t>葡萄</t>
  </si>
  <si>
    <t>鲁家窑</t>
  </si>
  <si>
    <t>合   计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</si>
</sst>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#,##0.000_);[Red]\(#,##0.000\)"/>
    <numFmt numFmtId="179" formatCode="0.000_);[Red]\(0.000\)"/>
    <numFmt numFmtId="180" formatCode="#,##0.0_);[Red]\(#,##0.0\)"/>
  </numFmts>
  <fonts count="41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6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22" borderId="12" applyNumberFormat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38" fillId="31" borderId="14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255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255" wrapText="1"/>
    </xf>
    <xf numFmtId="176" fontId="13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255"/>
    </xf>
    <xf numFmtId="49" fontId="15" fillId="0" borderId="2" xfId="0" applyNumberFormat="1" applyFont="1" applyFill="1" applyBorder="1" applyAlignment="1">
      <alignment horizontal="center" vertical="center"/>
    </xf>
    <xf numFmtId="178" fontId="13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255" wrapText="1" readingOrder="2"/>
    </xf>
    <xf numFmtId="0" fontId="12" fillId="0" borderId="2" xfId="0" applyFont="1" applyFill="1" applyBorder="1" applyAlignment="1">
      <alignment horizontal="center" vertical="center"/>
    </xf>
    <xf numFmtId="179" fontId="11" fillId="0" borderId="0" xfId="0" applyNumberFormat="1" applyFont="1" applyFill="1" applyBorder="1" applyAlignment="1">
      <alignment horizontal="center" vertical="center" wrapText="1"/>
    </xf>
    <xf numFmtId="179" fontId="12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9" fontId="13" fillId="0" borderId="2" xfId="0" applyNumberFormat="1" applyFont="1" applyFill="1" applyBorder="1" applyAlignment="1">
      <alignment horizontal="center" vertical="center"/>
    </xf>
    <xf numFmtId="179" fontId="14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/>
    <xf numFmtId="0" fontId="17" fillId="0" borderId="0" xfId="0" applyFont="1" applyFill="1" applyAlignment="1">
      <alignment horizontal="center" vertical="center"/>
    </xf>
    <xf numFmtId="0" fontId="8" fillId="0" borderId="0" xfId="0" applyFont="1" applyFill="1" applyAlignment="1"/>
    <xf numFmtId="176" fontId="8" fillId="0" borderId="0" xfId="0" applyNumberFormat="1" applyFont="1" applyFill="1" applyAlignment="1"/>
    <xf numFmtId="0" fontId="8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/>
    </xf>
    <xf numFmtId="176" fontId="8" fillId="0" borderId="0" xfId="0" applyNumberFormat="1" applyFont="1" applyFill="1" applyBorder="1" applyAlignment="1">
      <alignment horizontal="right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79" fontId="11" fillId="0" borderId="0" xfId="0" applyNumberFormat="1" applyFont="1" applyFill="1" applyBorder="1" applyAlignment="1">
      <alignment horizontal="center" wrapText="1"/>
    </xf>
    <xf numFmtId="176" fontId="17" fillId="0" borderId="2" xfId="0" applyNumberFormat="1" applyFont="1" applyFill="1" applyBorder="1" applyAlignment="1">
      <alignment horizontal="center" vertical="center"/>
    </xf>
    <xf numFmtId="178" fontId="18" fillId="0" borderId="2" xfId="0" applyNumberFormat="1" applyFont="1" applyFill="1" applyBorder="1" applyAlignment="1">
      <alignment horizontal="center" vertical="center"/>
    </xf>
    <xf numFmtId="179" fontId="18" fillId="0" borderId="2" xfId="0" applyNumberFormat="1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textRotation="255"/>
    </xf>
    <xf numFmtId="0" fontId="1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49" fontId="19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176" fontId="16" fillId="0" borderId="2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 vertical="center" textRotation="255"/>
    </xf>
    <xf numFmtId="0" fontId="19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 vertical="center" textRotation="255"/>
    </xf>
    <xf numFmtId="0" fontId="19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177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177" fontId="16" fillId="0" borderId="2" xfId="0" applyNumberFormat="1" applyFont="1" applyFill="1" applyBorder="1" applyAlignment="1">
      <alignment horizontal="center"/>
    </xf>
    <xf numFmtId="176" fontId="16" fillId="0" borderId="2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8" fontId="17" fillId="0" borderId="2" xfId="0" applyNumberFormat="1" applyFont="1" applyFill="1" applyBorder="1" applyAlignment="1">
      <alignment horizontal="center" vertical="center"/>
    </xf>
    <xf numFmtId="179" fontId="17" fillId="0" borderId="2" xfId="0" applyNumberFormat="1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textRotation="255"/>
    </xf>
    <xf numFmtId="0" fontId="19" fillId="0" borderId="2" xfId="0" applyFont="1" applyFill="1" applyBorder="1" applyAlignment="1">
      <alignment horizontal="center" vertical="center" wrapText="1"/>
    </xf>
    <xf numFmtId="180" fontId="19" fillId="0" borderId="2" xfId="0" applyNumberFormat="1" applyFont="1" applyFill="1" applyBorder="1" applyAlignment="1">
      <alignment horizontal="center" vertical="center" wrapText="1"/>
    </xf>
    <xf numFmtId="179" fontId="19" fillId="0" borderId="2" xfId="0" applyNumberFormat="1" applyFont="1" applyFill="1" applyBorder="1" applyAlignment="1">
      <alignment horizontal="center" vertical="center" wrapText="1"/>
    </xf>
    <xf numFmtId="178" fontId="19" fillId="0" borderId="2" xfId="0" applyNumberFormat="1" applyFont="1" applyFill="1" applyBorder="1" applyAlignment="1">
      <alignment horizontal="center" vertical="center"/>
    </xf>
    <xf numFmtId="179" fontId="19" fillId="0" borderId="2" xfId="0" applyNumberFormat="1" applyFont="1" applyFill="1" applyBorder="1" applyAlignment="1">
      <alignment horizontal="center" vertical="center"/>
    </xf>
    <xf numFmtId="178" fontId="19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9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1"/>
  <sheetViews>
    <sheetView workbookViewId="0">
      <selection activeCell="A1" sqref="$A1:$XFD1"/>
    </sheetView>
  </sheetViews>
  <sheetFormatPr defaultColWidth="9" defaultRowHeight="13.5"/>
  <cols>
    <col min="1" max="1" width="3" customWidth="1"/>
    <col min="2" max="2" width="2.875" customWidth="1"/>
    <col min="3" max="3" width="5.875" customWidth="1"/>
    <col min="4" max="4" width="6.25" customWidth="1"/>
    <col min="5" max="5" width="5.75" customWidth="1"/>
    <col min="6" max="6" width="9.5" customWidth="1"/>
    <col min="7" max="7" width="12.25" customWidth="1"/>
    <col min="8" max="8" width="11.375" customWidth="1"/>
    <col min="9" max="9" width="12.125" customWidth="1"/>
    <col min="10" max="10" width="14.25" customWidth="1"/>
    <col min="11" max="11" width="10.625" customWidth="1"/>
  </cols>
  <sheetData>
    <row r="1" s="51" customFormat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46.5" customHeight="1" spans="1:1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66"/>
    </row>
    <row r="3" ht="14.25" spans="1:11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4" t="s">
        <v>3</v>
      </c>
      <c r="K3" s="4"/>
    </row>
    <row r="4" ht="36" customHeight="1" spans="1:11">
      <c r="A4" s="58" t="s">
        <v>4</v>
      </c>
      <c r="B4" s="73" t="s">
        <v>5</v>
      </c>
      <c r="C4" s="58" t="s">
        <v>6</v>
      </c>
      <c r="D4" s="58" t="s">
        <v>7</v>
      </c>
      <c r="E4" s="58" t="s">
        <v>8</v>
      </c>
      <c r="F4" s="58" t="s">
        <v>9</v>
      </c>
      <c r="G4" s="57" t="s">
        <v>10</v>
      </c>
      <c r="H4" s="57" t="s">
        <v>11</v>
      </c>
      <c r="I4" s="102" t="s">
        <v>12</v>
      </c>
      <c r="J4" s="103" t="s">
        <v>13</v>
      </c>
      <c r="K4" s="67" t="s">
        <v>14</v>
      </c>
    </row>
    <row r="5" spans="1:11">
      <c r="A5" s="57">
        <v>1</v>
      </c>
      <c r="B5" s="74" t="s">
        <v>15</v>
      </c>
      <c r="C5" s="65" t="s">
        <v>16</v>
      </c>
      <c r="D5" s="30" t="s">
        <v>17</v>
      </c>
      <c r="E5" s="65">
        <v>55</v>
      </c>
      <c r="F5" s="65">
        <v>753.5</v>
      </c>
      <c r="G5" s="65">
        <f t="shared" ref="G5:G10" si="0">F5*18</f>
        <v>13563</v>
      </c>
      <c r="H5" s="65">
        <f t="shared" ref="H5:H9" si="1">G5*0.4</f>
        <v>5425.2</v>
      </c>
      <c r="I5" s="104">
        <f t="shared" ref="I5:I9" si="2">G5*0.4</f>
        <v>5425.2</v>
      </c>
      <c r="J5" s="104">
        <f t="shared" ref="J5:J9" si="3">G5*0.1</f>
        <v>1356.3</v>
      </c>
      <c r="K5" s="104">
        <f t="shared" ref="K5:K9" si="4">G5*0.1</f>
        <v>1356.3</v>
      </c>
    </row>
    <row r="6" spans="1:11">
      <c r="A6" s="57"/>
      <c r="B6" s="74"/>
      <c r="C6" s="65"/>
      <c r="D6" s="30" t="s">
        <v>18</v>
      </c>
      <c r="E6" s="65">
        <v>13</v>
      </c>
      <c r="F6" s="65">
        <v>87</v>
      </c>
      <c r="G6" s="65">
        <f>F6*60</f>
        <v>5220</v>
      </c>
      <c r="H6" s="65">
        <v>0</v>
      </c>
      <c r="I6" s="104">
        <f>G6*0.5</f>
        <v>2610</v>
      </c>
      <c r="J6" s="104">
        <f>G6*0.3</f>
        <v>1566</v>
      </c>
      <c r="K6" s="104">
        <f>G6*0.2</f>
        <v>1044</v>
      </c>
    </row>
    <row r="7" spans="1:11">
      <c r="A7" s="57"/>
      <c r="B7" s="74"/>
      <c r="C7" s="65"/>
      <c r="D7" s="33" t="s">
        <v>19</v>
      </c>
      <c r="E7" s="75">
        <f t="shared" ref="E7:K7" si="5">SUM(E5:E6)</f>
        <v>68</v>
      </c>
      <c r="F7" s="75">
        <f t="shared" si="5"/>
        <v>840.5</v>
      </c>
      <c r="G7" s="75">
        <f t="shared" si="5"/>
        <v>18783</v>
      </c>
      <c r="H7" s="75">
        <f t="shared" si="5"/>
        <v>5425.2</v>
      </c>
      <c r="I7" s="81">
        <f t="shared" si="5"/>
        <v>8035.2</v>
      </c>
      <c r="J7" s="81">
        <f t="shared" si="5"/>
        <v>2922.3</v>
      </c>
      <c r="K7" s="81">
        <f t="shared" si="5"/>
        <v>2400.3</v>
      </c>
    </row>
    <row r="8" spans="1:11">
      <c r="A8" s="76">
        <v>2</v>
      </c>
      <c r="B8" s="74"/>
      <c r="C8" s="65" t="s">
        <v>20</v>
      </c>
      <c r="D8" s="30" t="s">
        <v>17</v>
      </c>
      <c r="E8" s="65">
        <v>168</v>
      </c>
      <c r="F8" s="65">
        <v>2768.5</v>
      </c>
      <c r="G8" s="65">
        <f t="shared" si="0"/>
        <v>49833</v>
      </c>
      <c r="H8" s="65">
        <f t="shared" si="1"/>
        <v>19933.2</v>
      </c>
      <c r="I8" s="104">
        <f t="shared" si="2"/>
        <v>19933.2</v>
      </c>
      <c r="J8" s="104">
        <f t="shared" si="3"/>
        <v>4983.3</v>
      </c>
      <c r="K8" s="104">
        <f t="shared" si="4"/>
        <v>4983.3</v>
      </c>
    </row>
    <row r="9" spans="1:11">
      <c r="A9" s="76"/>
      <c r="B9" s="74"/>
      <c r="C9" s="65"/>
      <c r="D9" s="33" t="s">
        <v>19</v>
      </c>
      <c r="E9" s="75">
        <v>168</v>
      </c>
      <c r="F9" s="75">
        <v>2768.5</v>
      </c>
      <c r="G9" s="75">
        <f t="shared" si="0"/>
        <v>49833</v>
      </c>
      <c r="H9" s="75">
        <f t="shared" si="1"/>
        <v>19933.2</v>
      </c>
      <c r="I9" s="81">
        <f t="shared" si="2"/>
        <v>19933.2</v>
      </c>
      <c r="J9" s="81">
        <f t="shared" si="3"/>
        <v>4983.3</v>
      </c>
      <c r="K9" s="81">
        <f t="shared" si="4"/>
        <v>4983.3</v>
      </c>
    </row>
    <row r="10" spans="1:11">
      <c r="A10" s="76">
        <v>3</v>
      </c>
      <c r="B10" s="74"/>
      <c r="C10" s="65" t="s">
        <v>21</v>
      </c>
      <c r="D10" s="77" t="s">
        <v>17</v>
      </c>
      <c r="E10" s="78">
        <v>24</v>
      </c>
      <c r="F10" s="78">
        <v>340</v>
      </c>
      <c r="G10" s="79">
        <f t="shared" si="0"/>
        <v>6120</v>
      </c>
      <c r="H10" s="79">
        <f>G10*40%</f>
        <v>2448</v>
      </c>
      <c r="I10" s="79">
        <f>G10*40%</f>
        <v>2448</v>
      </c>
      <c r="J10" s="79">
        <f>G10*10%</f>
        <v>612</v>
      </c>
      <c r="K10" s="79">
        <f>G10*10%</f>
        <v>612</v>
      </c>
    </row>
    <row r="11" spans="1:11">
      <c r="A11" s="76"/>
      <c r="B11" s="74"/>
      <c r="C11" s="65"/>
      <c r="D11" s="80" t="s">
        <v>19</v>
      </c>
      <c r="E11" s="75">
        <f t="shared" ref="E11:K11" si="6">SUM(E10)</f>
        <v>24</v>
      </c>
      <c r="F11" s="75">
        <f t="shared" si="6"/>
        <v>340</v>
      </c>
      <c r="G11" s="81">
        <f t="shared" si="6"/>
        <v>6120</v>
      </c>
      <c r="H11" s="81">
        <f t="shared" si="6"/>
        <v>2448</v>
      </c>
      <c r="I11" s="81">
        <f t="shared" si="6"/>
        <v>2448</v>
      </c>
      <c r="J11" s="81">
        <f t="shared" si="6"/>
        <v>612</v>
      </c>
      <c r="K11" s="81">
        <f t="shared" si="6"/>
        <v>612</v>
      </c>
    </row>
    <row r="12" spans="1:11">
      <c r="A12" s="76">
        <v>4</v>
      </c>
      <c r="B12" s="74"/>
      <c r="C12" s="65" t="s">
        <v>22</v>
      </c>
      <c r="D12" s="77" t="s">
        <v>18</v>
      </c>
      <c r="E12" s="30">
        <v>30</v>
      </c>
      <c r="F12" s="30">
        <v>472</v>
      </c>
      <c r="G12" s="32">
        <v>28320</v>
      </c>
      <c r="H12" s="82">
        <v>0</v>
      </c>
      <c r="I12" s="82">
        <v>14160</v>
      </c>
      <c r="J12" s="82">
        <v>8496</v>
      </c>
      <c r="K12" s="82">
        <v>5664</v>
      </c>
    </row>
    <row r="13" spans="1:11">
      <c r="A13" s="76"/>
      <c r="B13" s="74"/>
      <c r="C13" s="65"/>
      <c r="D13" s="30" t="s">
        <v>17</v>
      </c>
      <c r="E13" s="65">
        <v>79</v>
      </c>
      <c r="F13" s="65">
        <v>1301</v>
      </c>
      <c r="G13" s="65">
        <f t="shared" ref="G13:G17" si="7">F13*18</f>
        <v>23418</v>
      </c>
      <c r="H13" s="65">
        <f>G13*0.4</f>
        <v>9367.2</v>
      </c>
      <c r="I13" s="104">
        <f>G13*0.4</f>
        <v>9367.2</v>
      </c>
      <c r="J13" s="104">
        <f>G13*0.1</f>
        <v>2341.8</v>
      </c>
      <c r="K13" s="104">
        <f>G13*0.1</f>
        <v>2341.8</v>
      </c>
    </row>
    <row r="14" spans="1:11">
      <c r="A14" s="76"/>
      <c r="B14" s="74"/>
      <c r="C14" s="65"/>
      <c r="D14" s="80" t="s">
        <v>19</v>
      </c>
      <c r="E14" s="33">
        <f t="shared" ref="E14:K14" si="8">SUM(E12:E13)</f>
        <v>109</v>
      </c>
      <c r="F14" s="33">
        <f t="shared" si="8"/>
        <v>1773</v>
      </c>
      <c r="G14" s="34">
        <f t="shared" si="8"/>
        <v>51738</v>
      </c>
      <c r="H14" s="83">
        <f t="shared" si="8"/>
        <v>9367.2</v>
      </c>
      <c r="I14" s="83">
        <f t="shared" si="8"/>
        <v>23527.2</v>
      </c>
      <c r="J14" s="83">
        <f t="shared" si="8"/>
        <v>10837.8</v>
      </c>
      <c r="K14" s="83">
        <f t="shared" si="8"/>
        <v>8005.8</v>
      </c>
    </row>
    <row r="15" spans="1:11">
      <c r="A15" s="76">
        <v>5</v>
      </c>
      <c r="B15" s="74"/>
      <c r="C15" s="65" t="s">
        <v>23</v>
      </c>
      <c r="D15" s="30" t="s">
        <v>17</v>
      </c>
      <c r="E15" s="30">
        <v>34</v>
      </c>
      <c r="F15" s="30">
        <v>619</v>
      </c>
      <c r="G15" s="79">
        <f t="shared" si="7"/>
        <v>11142</v>
      </c>
      <c r="H15" s="79">
        <f>G15*40%</f>
        <v>4456.8</v>
      </c>
      <c r="I15" s="79">
        <f>G15*40%</f>
        <v>4456.8</v>
      </c>
      <c r="J15" s="79">
        <f>G15*10%</f>
        <v>1114.2</v>
      </c>
      <c r="K15" s="79">
        <f>G15*10%</f>
        <v>1114.2</v>
      </c>
    </row>
    <row r="16" spans="1:11">
      <c r="A16" s="76"/>
      <c r="B16" s="74"/>
      <c r="C16" s="65"/>
      <c r="D16" s="33" t="s">
        <v>19</v>
      </c>
      <c r="E16" s="33">
        <f t="shared" ref="E16:K16" si="9">SUM(E15)</f>
        <v>34</v>
      </c>
      <c r="F16" s="33">
        <f t="shared" si="9"/>
        <v>619</v>
      </c>
      <c r="G16" s="81">
        <f t="shared" si="9"/>
        <v>11142</v>
      </c>
      <c r="H16" s="81">
        <f t="shared" si="9"/>
        <v>4456.8</v>
      </c>
      <c r="I16" s="81">
        <f t="shared" si="9"/>
        <v>4456.8</v>
      </c>
      <c r="J16" s="81">
        <f t="shared" si="9"/>
        <v>1114.2</v>
      </c>
      <c r="K16" s="81">
        <f t="shared" si="9"/>
        <v>1114.2</v>
      </c>
    </row>
    <row r="17" spans="1:11">
      <c r="A17" s="76">
        <v>6</v>
      </c>
      <c r="B17" s="74"/>
      <c r="C17" s="65" t="s">
        <v>24</v>
      </c>
      <c r="D17" s="30" t="s">
        <v>17</v>
      </c>
      <c r="E17" s="30">
        <v>289</v>
      </c>
      <c r="F17" s="30">
        <v>7623.8</v>
      </c>
      <c r="G17" s="65">
        <f t="shared" si="7"/>
        <v>137228.4</v>
      </c>
      <c r="H17" s="65">
        <f t="shared" ref="H17:H21" si="10">G17*0.4</f>
        <v>54891.36</v>
      </c>
      <c r="I17" s="104">
        <f t="shared" ref="I17:I21" si="11">G17*0.4</f>
        <v>54891.36</v>
      </c>
      <c r="J17" s="104">
        <f t="shared" ref="J17:J21" si="12">G17*0.1</f>
        <v>13722.84</v>
      </c>
      <c r="K17" s="104">
        <f t="shared" ref="K17:K21" si="13">G17*0.1</f>
        <v>13722.84</v>
      </c>
    </row>
    <row r="18" spans="1:11">
      <c r="A18" s="76"/>
      <c r="B18" s="74"/>
      <c r="C18" s="65"/>
      <c r="D18" s="33" t="s">
        <v>19</v>
      </c>
      <c r="E18" s="33">
        <f t="shared" ref="E18:K18" si="14">SUM(E17)</f>
        <v>289</v>
      </c>
      <c r="F18" s="33">
        <f t="shared" si="14"/>
        <v>7623.8</v>
      </c>
      <c r="G18" s="75">
        <f t="shared" si="14"/>
        <v>137228.4</v>
      </c>
      <c r="H18" s="75">
        <f t="shared" si="14"/>
        <v>54891.36</v>
      </c>
      <c r="I18" s="81">
        <f t="shared" si="14"/>
        <v>54891.36</v>
      </c>
      <c r="J18" s="81">
        <f t="shared" si="14"/>
        <v>13722.84</v>
      </c>
      <c r="K18" s="81">
        <f t="shared" si="14"/>
        <v>13722.84</v>
      </c>
    </row>
    <row r="19" spans="1:11">
      <c r="A19" s="76">
        <v>7</v>
      </c>
      <c r="B19" s="74"/>
      <c r="C19" s="65" t="s">
        <v>25</v>
      </c>
      <c r="D19" s="30" t="s">
        <v>17</v>
      </c>
      <c r="E19" s="65">
        <v>184</v>
      </c>
      <c r="F19" s="65">
        <v>2897</v>
      </c>
      <c r="G19" s="65">
        <f>F19*18</f>
        <v>52146</v>
      </c>
      <c r="H19" s="65">
        <f t="shared" si="10"/>
        <v>20858.4</v>
      </c>
      <c r="I19" s="104">
        <f t="shared" si="11"/>
        <v>20858.4</v>
      </c>
      <c r="J19" s="104">
        <f t="shared" si="12"/>
        <v>5214.6</v>
      </c>
      <c r="K19" s="104">
        <f t="shared" si="13"/>
        <v>5214.6</v>
      </c>
    </row>
    <row r="20" spans="1:11">
      <c r="A20" s="76"/>
      <c r="B20" s="74"/>
      <c r="C20" s="65"/>
      <c r="D20" s="33" t="s">
        <v>19</v>
      </c>
      <c r="E20" s="75">
        <f t="shared" ref="E20:K20" si="15">SUM(E19)</f>
        <v>184</v>
      </c>
      <c r="F20" s="75">
        <f t="shared" si="15"/>
        <v>2897</v>
      </c>
      <c r="G20" s="75">
        <f t="shared" si="15"/>
        <v>52146</v>
      </c>
      <c r="H20" s="75">
        <f t="shared" si="15"/>
        <v>20858.4</v>
      </c>
      <c r="I20" s="81">
        <f t="shared" si="15"/>
        <v>20858.4</v>
      </c>
      <c r="J20" s="81">
        <f t="shared" si="15"/>
        <v>5214.6</v>
      </c>
      <c r="K20" s="81">
        <f t="shared" si="15"/>
        <v>5214.6</v>
      </c>
    </row>
    <row r="21" spans="1:11">
      <c r="A21" s="76">
        <v>8</v>
      </c>
      <c r="B21" s="74"/>
      <c r="C21" s="65" t="s">
        <v>26</v>
      </c>
      <c r="D21" s="30" t="s">
        <v>17</v>
      </c>
      <c r="E21" s="30">
        <v>428</v>
      </c>
      <c r="F21" s="30">
        <v>17593</v>
      </c>
      <c r="G21" s="65">
        <f>F21*18</f>
        <v>316674</v>
      </c>
      <c r="H21" s="65">
        <f t="shared" si="10"/>
        <v>126669.6</v>
      </c>
      <c r="I21" s="104">
        <f t="shared" si="11"/>
        <v>126669.6</v>
      </c>
      <c r="J21" s="104">
        <f t="shared" si="12"/>
        <v>31667.4</v>
      </c>
      <c r="K21" s="104">
        <f t="shared" si="13"/>
        <v>31667.4</v>
      </c>
    </row>
    <row r="22" spans="1:11">
      <c r="A22" s="76"/>
      <c r="B22" s="74"/>
      <c r="C22" s="65"/>
      <c r="D22" s="33" t="s">
        <v>19</v>
      </c>
      <c r="E22" s="33">
        <f t="shared" ref="E22:K22" si="16">SUM(E21)</f>
        <v>428</v>
      </c>
      <c r="F22" s="33">
        <f t="shared" si="16"/>
        <v>17593</v>
      </c>
      <c r="G22" s="75">
        <f t="shared" si="16"/>
        <v>316674</v>
      </c>
      <c r="H22" s="75">
        <f t="shared" si="16"/>
        <v>126669.6</v>
      </c>
      <c r="I22" s="81">
        <f t="shared" si="16"/>
        <v>126669.6</v>
      </c>
      <c r="J22" s="81">
        <f t="shared" si="16"/>
        <v>31667.4</v>
      </c>
      <c r="K22" s="81">
        <f t="shared" si="16"/>
        <v>31667.4</v>
      </c>
    </row>
    <row r="23" spans="1:11">
      <c r="A23" s="76">
        <v>9</v>
      </c>
      <c r="B23" s="74"/>
      <c r="C23" s="65" t="s">
        <v>27</v>
      </c>
      <c r="D23" s="30" t="s">
        <v>28</v>
      </c>
      <c r="E23" s="30">
        <v>3</v>
      </c>
      <c r="F23" s="30">
        <v>315</v>
      </c>
      <c r="G23" s="65">
        <f>F23*400</f>
        <v>126000</v>
      </c>
      <c r="H23" s="65">
        <v>0</v>
      </c>
      <c r="I23" s="104">
        <f>G23*0.5</f>
        <v>63000</v>
      </c>
      <c r="J23" s="104">
        <f>G23*0.4</f>
        <v>50400</v>
      </c>
      <c r="K23" s="104">
        <f t="shared" ref="K23:K28" si="17">G23*0.1</f>
        <v>12600</v>
      </c>
    </row>
    <row r="24" spans="1:11">
      <c r="A24" s="76"/>
      <c r="B24" s="74"/>
      <c r="C24" s="65"/>
      <c r="D24" s="33" t="s">
        <v>19</v>
      </c>
      <c r="E24" s="33">
        <f t="shared" ref="E24:K24" si="18">SUM(E23)</f>
        <v>3</v>
      </c>
      <c r="F24" s="33">
        <f t="shared" si="18"/>
        <v>315</v>
      </c>
      <c r="G24" s="75">
        <f t="shared" si="18"/>
        <v>126000</v>
      </c>
      <c r="H24" s="75">
        <f t="shared" si="18"/>
        <v>0</v>
      </c>
      <c r="I24" s="81">
        <f t="shared" si="18"/>
        <v>63000</v>
      </c>
      <c r="J24" s="81">
        <f t="shared" si="18"/>
        <v>50400</v>
      </c>
      <c r="K24" s="81">
        <f t="shared" si="18"/>
        <v>12600</v>
      </c>
    </row>
    <row r="25" spans="1:11">
      <c r="A25" s="84">
        <v>10</v>
      </c>
      <c r="B25" s="85" t="s">
        <v>29</v>
      </c>
      <c r="C25" s="86" t="s">
        <v>30</v>
      </c>
      <c r="D25" s="30" t="s">
        <v>18</v>
      </c>
      <c r="E25" s="30">
        <v>217</v>
      </c>
      <c r="F25" s="30">
        <v>1849.9</v>
      </c>
      <c r="G25" s="65">
        <f>F25*60</f>
        <v>110994</v>
      </c>
      <c r="H25" s="65">
        <v>0</v>
      </c>
      <c r="I25" s="104">
        <f>G25*0.5</f>
        <v>55497</v>
      </c>
      <c r="J25" s="104">
        <f>G25*0.3</f>
        <v>33298.2</v>
      </c>
      <c r="K25" s="104">
        <f>G25*0.2</f>
        <v>22198.8</v>
      </c>
    </row>
    <row r="26" spans="1:11">
      <c r="A26" s="87"/>
      <c r="B26" s="88"/>
      <c r="C26" s="89"/>
      <c r="D26" s="30" t="s">
        <v>17</v>
      </c>
      <c r="E26" s="30">
        <v>658</v>
      </c>
      <c r="F26" s="30">
        <v>12896</v>
      </c>
      <c r="G26" s="65">
        <f t="shared" ref="G26:G30" si="19">F26*18</f>
        <v>232128</v>
      </c>
      <c r="H26" s="65">
        <f>G26*0.4</f>
        <v>92851.2</v>
      </c>
      <c r="I26" s="104">
        <f>G26*0.4</f>
        <v>92851.2</v>
      </c>
      <c r="J26" s="104">
        <f>G26*0.1</f>
        <v>23212.8</v>
      </c>
      <c r="K26" s="104">
        <f t="shared" si="17"/>
        <v>23212.8</v>
      </c>
    </row>
    <row r="27" spans="1:11">
      <c r="A27" s="90"/>
      <c r="B27" s="88"/>
      <c r="C27" s="91"/>
      <c r="D27" s="33" t="s">
        <v>19</v>
      </c>
      <c r="E27" s="33">
        <f t="shared" ref="E27:K27" si="20">SUM(E25:E26)</f>
        <v>875</v>
      </c>
      <c r="F27" s="33">
        <f t="shared" si="20"/>
        <v>14745.9</v>
      </c>
      <c r="G27" s="75">
        <f t="shared" si="20"/>
        <v>343122</v>
      </c>
      <c r="H27" s="75">
        <f t="shared" si="20"/>
        <v>92851.2</v>
      </c>
      <c r="I27" s="81">
        <f t="shared" si="20"/>
        <v>148348.2</v>
      </c>
      <c r="J27" s="81">
        <f t="shared" si="20"/>
        <v>56511</v>
      </c>
      <c r="K27" s="81">
        <f t="shared" si="20"/>
        <v>45411.6</v>
      </c>
    </row>
    <row r="28" spans="1:11">
      <c r="A28" s="76">
        <v>11</v>
      </c>
      <c r="B28" s="88"/>
      <c r="C28" s="86" t="s">
        <v>31</v>
      </c>
      <c r="D28" s="30" t="s">
        <v>17</v>
      </c>
      <c r="E28" s="30">
        <v>53</v>
      </c>
      <c r="F28" s="30">
        <v>797.5</v>
      </c>
      <c r="G28" s="65">
        <f t="shared" si="19"/>
        <v>14355</v>
      </c>
      <c r="H28" s="65">
        <f>G28*0.4</f>
        <v>5742</v>
      </c>
      <c r="I28" s="104">
        <f>G28*0.4</f>
        <v>5742</v>
      </c>
      <c r="J28" s="104">
        <f>G28*0.1</f>
        <v>1435.5</v>
      </c>
      <c r="K28" s="104">
        <f t="shared" si="17"/>
        <v>1435.5</v>
      </c>
    </row>
    <row r="29" spans="1:11">
      <c r="A29" s="76"/>
      <c r="B29" s="88"/>
      <c r="C29" s="91"/>
      <c r="D29" s="33" t="s">
        <v>19</v>
      </c>
      <c r="E29" s="33">
        <f t="shared" ref="E29:K29" si="21">SUM(E28)</f>
        <v>53</v>
      </c>
      <c r="F29" s="33">
        <f t="shared" si="21"/>
        <v>797.5</v>
      </c>
      <c r="G29" s="75">
        <f t="shared" si="21"/>
        <v>14355</v>
      </c>
      <c r="H29" s="75">
        <f t="shared" si="21"/>
        <v>5742</v>
      </c>
      <c r="I29" s="81">
        <f t="shared" si="21"/>
        <v>5742</v>
      </c>
      <c r="J29" s="81">
        <f t="shared" si="21"/>
        <v>1435.5</v>
      </c>
      <c r="K29" s="81">
        <f t="shared" si="21"/>
        <v>1435.5</v>
      </c>
    </row>
    <row r="30" spans="1:11">
      <c r="A30" s="92">
        <v>12</v>
      </c>
      <c r="B30" s="88"/>
      <c r="C30" s="65" t="s">
        <v>32</v>
      </c>
      <c r="D30" s="63" t="s">
        <v>17</v>
      </c>
      <c r="E30" s="30">
        <v>40</v>
      </c>
      <c r="F30" s="93">
        <v>388.5</v>
      </c>
      <c r="G30" s="79">
        <f t="shared" si="19"/>
        <v>6993</v>
      </c>
      <c r="H30" s="79">
        <f t="shared" ref="H30:H34" si="22">G30*40%</f>
        <v>2797.2</v>
      </c>
      <c r="I30" s="79">
        <f t="shared" ref="I30:I34" si="23">G30*40%</f>
        <v>2797.2</v>
      </c>
      <c r="J30" s="79">
        <f t="shared" ref="J30:J34" si="24">G30*10%</f>
        <v>699.3</v>
      </c>
      <c r="K30" s="79">
        <f t="shared" ref="K30:K34" si="25">G30*10%</f>
        <v>699.3</v>
      </c>
    </row>
    <row r="31" spans="1:11">
      <c r="A31" s="94"/>
      <c r="B31" s="88"/>
      <c r="C31" s="65"/>
      <c r="D31" s="95" t="s">
        <v>19</v>
      </c>
      <c r="E31" s="95">
        <f t="shared" ref="E31:K31" si="26">SUM(E30)</f>
        <v>40</v>
      </c>
      <c r="F31" s="96">
        <f t="shared" si="26"/>
        <v>388.5</v>
      </c>
      <c r="G31" s="97">
        <f t="shared" si="26"/>
        <v>6993</v>
      </c>
      <c r="H31" s="97">
        <f t="shared" si="26"/>
        <v>2797.2</v>
      </c>
      <c r="I31" s="97">
        <f t="shared" si="26"/>
        <v>2797.2</v>
      </c>
      <c r="J31" s="97">
        <f t="shared" si="26"/>
        <v>699.3</v>
      </c>
      <c r="K31" s="97">
        <f t="shared" si="26"/>
        <v>699.3</v>
      </c>
    </row>
    <row r="32" spans="1:11">
      <c r="A32" s="92">
        <v>13</v>
      </c>
      <c r="B32" s="88"/>
      <c r="C32" s="65" t="s">
        <v>33</v>
      </c>
      <c r="D32" s="77" t="s">
        <v>17</v>
      </c>
      <c r="E32" s="30">
        <v>1</v>
      </c>
      <c r="F32" s="93">
        <v>3862</v>
      </c>
      <c r="G32" s="79">
        <f t="shared" ref="G32:G37" si="27">F32*18</f>
        <v>69516</v>
      </c>
      <c r="H32" s="79">
        <f t="shared" si="22"/>
        <v>27806.4</v>
      </c>
      <c r="I32" s="79">
        <f t="shared" si="23"/>
        <v>27806.4</v>
      </c>
      <c r="J32" s="79">
        <f t="shared" si="24"/>
        <v>6951.6</v>
      </c>
      <c r="K32" s="79">
        <f t="shared" si="25"/>
        <v>6951.6</v>
      </c>
    </row>
    <row r="33" spans="1:11">
      <c r="A33" s="94"/>
      <c r="B33" s="88"/>
      <c r="C33" s="65"/>
      <c r="D33" s="95" t="s">
        <v>19</v>
      </c>
      <c r="E33" s="95">
        <f t="shared" ref="E33:K33" si="28">SUM(E32)</f>
        <v>1</v>
      </c>
      <c r="F33" s="96">
        <f t="shared" si="28"/>
        <v>3862</v>
      </c>
      <c r="G33" s="97">
        <f t="shared" si="28"/>
        <v>69516</v>
      </c>
      <c r="H33" s="97">
        <f t="shared" si="28"/>
        <v>27806.4</v>
      </c>
      <c r="I33" s="97">
        <f t="shared" si="28"/>
        <v>27806.4</v>
      </c>
      <c r="J33" s="97">
        <f t="shared" si="28"/>
        <v>6951.6</v>
      </c>
      <c r="K33" s="97">
        <f t="shared" si="28"/>
        <v>6951.6</v>
      </c>
    </row>
    <row r="34" spans="1:11">
      <c r="A34" s="92">
        <v>14</v>
      </c>
      <c r="B34" s="88"/>
      <c r="C34" s="65" t="s">
        <v>34</v>
      </c>
      <c r="D34" s="63" t="s">
        <v>17</v>
      </c>
      <c r="E34" s="30">
        <v>3</v>
      </c>
      <c r="F34" s="30">
        <v>42</v>
      </c>
      <c r="G34" s="79">
        <f t="shared" si="27"/>
        <v>756</v>
      </c>
      <c r="H34" s="79">
        <f t="shared" si="22"/>
        <v>302.4</v>
      </c>
      <c r="I34" s="79">
        <f t="shared" si="23"/>
        <v>302.4</v>
      </c>
      <c r="J34" s="79">
        <f t="shared" si="24"/>
        <v>75.6</v>
      </c>
      <c r="K34" s="79">
        <f t="shared" si="25"/>
        <v>75.6</v>
      </c>
    </row>
    <row r="35" spans="1:11">
      <c r="A35" s="98"/>
      <c r="B35" s="88"/>
      <c r="C35" s="65"/>
      <c r="D35" s="63" t="s">
        <v>18</v>
      </c>
      <c r="E35" s="30">
        <v>32</v>
      </c>
      <c r="F35" s="30">
        <v>215</v>
      </c>
      <c r="G35" s="32">
        <f>F35*60</f>
        <v>12900</v>
      </c>
      <c r="H35" s="82">
        <v>0</v>
      </c>
      <c r="I35" s="82">
        <f>G35*50%</f>
        <v>6450</v>
      </c>
      <c r="J35" s="82">
        <f>G35*30%</f>
        <v>3870</v>
      </c>
      <c r="K35" s="82">
        <f>G35*20%</f>
        <v>2580</v>
      </c>
    </row>
    <row r="36" spans="1:11">
      <c r="A36" s="94"/>
      <c r="B36" s="88"/>
      <c r="C36" s="65"/>
      <c r="D36" s="95" t="s">
        <v>19</v>
      </c>
      <c r="E36" s="95">
        <f t="shared" ref="E36:K36" si="29">SUM(E34:E35)</f>
        <v>35</v>
      </c>
      <c r="F36" s="95">
        <f t="shared" si="29"/>
        <v>257</v>
      </c>
      <c r="G36" s="97">
        <f t="shared" si="29"/>
        <v>13656</v>
      </c>
      <c r="H36" s="97">
        <f t="shared" si="29"/>
        <v>302.4</v>
      </c>
      <c r="I36" s="97">
        <f t="shared" si="29"/>
        <v>6752.4</v>
      </c>
      <c r="J36" s="97">
        <f t="shared" si="29"/>
        <v>3945.6</v>
      </c>
      <c r="K36" s="97">
        <f t="shared" si="29"/>
        <v>2655.6</v>
      </c>
    </row>
    <row r="37" spans="1:11">
      <c r="A37" s="99">
        <v>15</v>
      </c>
      <c r="B37" s="88"/>
      <c r="C37" s="30" t="s">
        <v>35</v>
      </c>
      <c r="D37" s="63" t="s">
        <v>17</v>
      </c>
      <c r="E37" s="30">
        <v>74</v>
      </c>
      <c r="F37" s="30">
        <v>592.5</v>
      </c>
      <c r="G37" s="79">
        <f t="shared" si="27"/>
        <v>10665</v>
      </c>
      <c r="H37" s="79">
        <f>G37*40%</f>
        <v>4266</v>
      </c>
      <c r="I37" s="79">
        <f>G37*40%</f>
        <v>4266</v>
      </c>
      <c r="J37" s="79">
        <f>G37*10%</f>
        <v>1066.5</v>
      </c>
      <c r="K37" s="79">
        <f>G37*10%</f>
        <v>1066.5</v>
      </c>
    </row>
    <row r="38" spans="1:11">
      <c r="A38" s="100"/>
      <c r="B38" s="88"/>
      <c r="C38" s="30"/>
      <c r="D38" s="63" t="s">
        <v>18</v>
      </c>
      <c r="E38" s="30">
        <v>100</v>
      </c>
      <c r="F38" s="30">
        <v>505</v>
      </c>
      <c r="G38" s="32">
        <f>F38*60</f>
        <v>30300</v>
      </c>
      <c r="H38" s="82">
        <v>0</v>
      </c>
      <c r="I38" s="82">
        <f>G38*50%</f>
        <v>15150</v>
      </c>
      <c r="J38" s="82">
        <f>G38*30%</f>
        <v>9090</v>
      </c>
      <c r="K38" s="82">
        <f>G38*20%</f>
        <v>6060</v>
      </c>
    </row>
    <row r="39" spans="1:11">
      <c r="A39" s="101"/>
      <c r="B39" s="88"/>
      <c r="C39" s="30"/>
      <c r="D39" s="38" t="s">
        <v>19</v>
      </c>
      <c r="E39" s="95">
        <f t="shared" ref="E39:K39" si="30">SUM(E37:E38)</f>
        <v>174</v>
      </c>
      <c r="F39" s="95">
        <f t="shared" si="30"/>
        <v>1097.5</v>
      </c>
      <c r="G39" s="97">
        <f t="shared" si="30"/>
        <v>40965</v>
      </c>
      <c r="H39" s="97">
        <f t="shared" si="30"/>
        <v>4266</v>
      </c>
      <c r="I39" s="97">
        <f t="shared" si="30"/>
        <v>19416</v>
      </c>
      <c r="J39" s="97">
        <f t="shared" si="30"/>
        <v>10156.5</v>
      </c>
      <c r="K39" s="97">
        <f t="shared" si="30"/>
        <v>7126.5</v>
      </c>
    </row>
    <row r="40" spans="1:11">
      <c r="A40" s="92">
        <v>16</v>
      </c>
      <c r="B40" s="88"/>
      <c r="C40" s="65" t="s">
        <v>36</v>
      </c>
      <c r="D40" s="63" t="s">
        <v>17</v>
      </c>
      <c r="E40" s="30">
        <v>2</v>
      </c>
      <c r="F40" s="30">
        <v>4472.6</v>
      </c>
      <c r="G40" s="79">
        <f>F40*18</f>
        <v>80506.8</v>
      </c>
      <c r="H40" s="79">
        <f>G40*40%</f>
        <v>32202.72</v>
      </c>
      <c r="I40" s="79">
        <f>G40*40%</f>
        <v>32202.72</v>
      </c>
      <c r="J40" s="79">
        <f>G40*10%</f>
        <v>8050.68</v>
      </c>
      <c r="K40" s="79">
        <f>G40*10%</f>
        <v>8050.68</v>
      </c>
    </row>
    <row r="41" spans="1:11">
      <c r="A41" s="94"/>
      <c r="B41" s="88"/>
      <c r="C41" s="65"/>
      <c r="D41" s="38" t="s">
        <v>19</v>
      </c>
      <c r="E41" s="95">
        <f t="shared" ref="E41:K41" si="31">SUM(E40)</f>
        <v>2</v>
      </c>
      <c r="F41" s="95">
        <f t="shared" si="31"/>
        <v>4472.6</v>
      </c>
      <c r="G41" s="97">
        <f t="shared" si="31"/>
        <v>80506.8</v>
      </c>
      <c r="H41" s="97">
        <f t="shared" si="31"/>
        <v>32202.72</v>
      </c>
      <c r="I41" s="97">
        <f t="shared" si="31"/>
        <v>32202.72</v>
      </c>
      <c r="J41" s="97">
        <f t="shared" si="31"/>
        <v>8050.68</v>
      </c>
      <c r="K41" s="97">
        <f t="shared" si="31"/>
        <v>8050.68</v>
      </c>
    </row>
    <row r="42" spans="1:11">
      <c r="A42" s="92">
        <v>17</v>
      </c>
      <c r="B42" s="88"/>
      <c r="C42" s="86" t="s">
        <v>37</v>
      </c>
      <c r="D42" s="30" t="s">
        <v>18</v>
      </c>
      <c r="E42" s="30">
        <v>13</v>
      </c>
      <c r="F42" s="30">
        <v>161</v>
      </c>
      <c r="G42" s="65">
        <f>F42*60</f>
        <v>9660</v>
      </c>
      <c r="H42" s="65">
        <v>0</v>
      </c>
      <c r="I42" s="104">
        <f>G42*0.5</f>
        <v>4830</v>
      </c>
      <c r="J42" s="104">
        <f>G42*0.3</f>
        <v>2898</v>
      </c>
      <c r="K42" s="104">
        <f>G42*0.2</f>
        <v>1932</v>
      </c>
    </row>
    <row r="43" spans="1:11">
      <c r="A43" s="98"/>
      <c r="B43" s="88"/>
      <c r="C43" s="89"/>
      <c r="D43" s="30" t="s">
        <v>17</v>
      </c>
      <c r="E43" s="30">
        <v>73</v>
      </c>
      <c r="F43" s="30">
        <v>11545.6</v>
      </c>
      <c r="G43" s="79">
        <v>207820.8</v>
      </c>
      <c r="H43" s="79">
        <v>83128.32</v>
      </c>
      <c r="I43" s="79">
        <v>83128.32</v>
      </c>
      <c r="J43" s="79">
        <v>20782.08</v>
      </c>
      <c r="K43" s="79">
        <v>20782.08</v>
      </c>
    </row>
    <row r="44" spans="1:11">
      <c r="A44" s="94"/>
      <c r="B44" s="88"/>
      <c r="C44" s="91"/>
      <c r="D44" s="38" t="s">
        <v>19</v>
      </c>
      <c r="E44" s="95">
        <f t="shared" ref="E44:K44" si="32">SUM(E42:E43)</f>
        <v>86</v>
      </c>
      <c r="F44" s="95">
        <f t="shared" si="32"/>
        <v>11706.6</v>
      </c>
      <c r="G44" s="97">
        <f t="shared" si="32"/>
        <v>217480.8</v>
      </c>
      <c r="H44" s="97">
        <f t="shared" si="32"/>
        <v>83128.32</v>
      </c>
      <c r="I44" s="97">
        <f t="shared" si="32"/>
        <v>87958.32</v>
      </c>
      <c r="J44" s="97">
        <f t="shared" si="32"/>
        <v>23680.08</v>
      </c>
      <c r="K44" s="97">
        <f t="shared" si="32"/>
        <v>22714.08</v>
      </c>
    </row>
    <row r="45" spans="1:11">
      <c r="A45" s="92">
        <v>18</v>
      </c>
      <c r="B45" s="88"/>
      <c r="C45" s="86" t="s">
        <v>38</v>
      </c>
      <c r="D45" s="30" t="s">
        <v>18</v>
      </c>
      <c r="E45" s="30">
        <v>39</v>
      </c>
      <c r="F45" s="30">
        <v>509</v>
      </c>
      <c r="G45" s="65">
        <f>F45*60</f>
        <v>30540</v>
      </c>
      <c r="H45" s="65">
        <v>0</v>
      </c>
      <c r="I45" s="104">
        <f>G45*0.5</f>
        <v>15270</v>
      </c>
      <c r="J45" s="104">
        <f>G45*0.3</f>
        <v>9162</v>
      </c>
      <c r="K45" s="104">
        <f>G45*0.2</f>
        <v>6108</v>
      </c>
    </row>
    <row r="46" spans="1:11">
      <c r="A46" s="98"/>
      <c r="B46" s="88"/>
      <c r="C46" s="89"/>
      <c r="D46" s="30" t="s">
        <v>17</v>
      </c>
      <c r="E46" s="30">
        <v>130</v>
      </c>
      <c r="F46" s="30">
        <v>2277</v>
      </c>
      <c r="G46" s="65">
        <f>F46*18</f>
        <v>40986</v>
      </c>
      <c r="H46" s="65">
        <f>G46*0.4</f>
        <v>16394.4</v>
      </c>
      <c r="I46" s="104">
        <f>G46*0.4</f>
        <v>16394.4</v>
      </c>
      <c r="J46" s="104">
        <f>G46*0.1</f>
        <v>4098.6</v>
      </c>
      <c r="K46" s="104">
        <f>G46*0.1</f>
        <v>4098.6</v>
      </c>
    </row>
    <row r="47" spans="1:11">
      <c r="A47" s="94"/>
      <c r="B47" s="88"/>
      <c r="C47" s="91"/>
      <c r="D47" s="33" t="s">
        <v>19</v>
      </c>
      <c r="E47" s="33">
        <f t="shared" ref="E47:K47" si="33">SUM(E45:E46)</f>
        <v>169</v>
      </c>
      <c r="F47" s="33">
        <f t="shared" si="33"/>
        <v>2786</v>
      </c>
      <c r="G47" s="75">
        <f t="shared" si="33"/>
        <v>71526</v>
      </c>
      <c r="H47" s="75">
        <f t="shared" si="33"/>
        <v>16394.4</v>
      </c>
      <c r="I47" s="81">
        <f t="shared" si="33"/>
        <v>31664.4</v>
      </c>
      <c r="J47" s="81">
        <f t="shared" si="33"/>
        <v>13260.6</v>
      </c>
      <c r="K47" s="81">
        <f t="shared" si="33"/>
        <v>10206.6</v>
      </c>
    </row>
    <row r="48" spans="1:11">
      <c r="A48" s="92">
        <v>19</v>
      </c>
      <c r="B48" s="88"/>
      <c r="C48" s="65" t="s">
        <v>39</v>
      </c>
      <c r="D48" s="77" t="s">
        <v>17</v>
      </c>
      <c r="E48" s="30">
        <v>397</v>
      </c>
      <c r="F48" s="30">
        <v>15016.6</v>
      </c>
      <c r="G48" s="79">
        <v>270298.8</v>
      </c>
      <c r="H48" s="79">
        <v>108119.52</v>
      </c>
      <c r="I48" s="79">
        <v>108119.52</v>
      </c>
      <c r="J48" s="79">
        <v>27029.88</v>
      </c>
      <c r="K48" s="79">
        <v>27029.88</v>
      </c>
    </row>
    <row r="49" spans="1:11">
      <c r="A49" s="94"/>
      <c r="B49" s="88"/>
      <c r="C49" s="65"/>
      <c r="D49" s="38" t="s">
        <v>19</v>
      </c>
      <c r="E49" s="95">
        <f t="shared" ref="E49:K49" si="34">SUM(E48)</f>
        <v>397</v>
      </c>
      <c r="F49" s="95">
        <f t="shared" si="34"/>
        <v>15016.6</v>
      </c>
      <c r="G49" s="97">
        <f t="shared" si="34"/>
        <v>270298.8</v>
      </c>
      <c r="H49" s="97">
        <f t="shared" si="34"/>
        <v>108119.52</v>
      </c>
      <c r="I49" s="97">
        <f t="shared" si="34"/>
        <v>108119.52</v>
      </c>
      <c r="J49" s="97">
        <f t="shared" si="34"/>
        <v>27029.88</v>
      </c>
      <c r="K49" s="97">
        <f t="shared" si="34"/>
        <v>27029.88</v>
      </c>
    </row>
    <row r="50" spans="1:11">
      <c r="A50" s="92">
        <v>20</v>
      </c>
      <c r="B50" s="88"/>
      <c r="C50" s="86" t="s">
        <v>40</v>
      </c>
      <c r="D50" s="30" t="s">
        <v>28</v>
      </c>
      <c r="E50" s="30">
        <v>1</v>
      </c>
      <c r="F50" s="30">
        <v>100</v>
      </c>
      <c r="G50" s="65">
        <f>F50*400</f>
        <v>40000</v>
      </c>
      <c r="H50" s="65">
        <v>0</v>
      </c>
      <c r="I50" s="104">
        <f>G50*0.5</f>
        <v>20000</v>
      </c>
      <c r="J50" s="104">
        <f>G50*0.4</f>
        <v>16000</v>
      </c>
      <c r="K50" s="104">
        <f>G50*0.1</f>
        <v>4000</v>
      </c>
    </row>
    <row r="51" spans="1:11">
      <c r="A51" s="98"/>
      <c r="B51" s="88"/>
      <c r="C51" s="89"/>
      <c r="D51" s="63" t="s">
        <v>18</v>
      </c>
      <c r="E51" s="30">
        <v>1</v>
      </c>
      <c r="F51" s="78">
        <v>1111</v>
      </c>
      <c r="G51" s="32">
        <f>F51*60</f>
        <v>66660</v>
      </c>
      <c r="H51" s="82">
        <v>0</v>
      </c>
      <c r="I51" s="82">
        <f>G51*50%</f>
        <v>33330</v>
      </c>
      <c r="J51" s="82">
        <f>G51*30%</f>
        <v>19998</v>
      </c>
      <c r="K51" s="82">
        <f>G51*20%</f>
        <v>13332</v>
      </c>
    </row>
    <row r="52" spans="1:11">
      <c r="A52" s="94"/>
      <c r="B52" s="88"/>
      <c r="C52" s="91"/>
      <c r="D52" s="38" t="s">
        <v>19</v>
      </c>
      <c r="E52" s="95">
        <f t="shared" ref="E52:K52" si="35">SUM(E50:E51)</f>
        <v>2</v>
      </c>
      <c r="F52" s="95">
        <f t="shared" si="35"/>
        <v>1211</v>
      </c>
      <c r="G52" s="97">
        <f t="shared" si="35"/>
        <v>106660</v>
      </c>
      <c r="H52" s="97">
        <f t="shared" si="35"/>
        <v>0</v>
      </c>
      <c r="I52" s="97">
        <f t="shared" si="35"/>
        <v>53330</v>
      </c>
      <c r="J52" s="97">
        <f t="shared" si="35"/>
        <v>35998</v>
      </c>
      <c r="K52" s="97">
        <f t="shared" si="35"/>
        <v>17332</v>
      </c>
    </row>
    <row r="53" spans="1:11">
      <c r="A53" s="92">
        <v>21</v>
      </c>
      <c r="B53" s="88"/>
      <c r="C53" s="86" t="s">
        <v>41</v>
      </c>
      <c r="D53" s="30" t="s">
        <v>42</v>
      </c>
      <c r="E53" s="30">
        <v>16</v>
      </c>
      <c r="F53" s="30">
        <v>385</v>
      </c>
      <c r="G53" s="65">
        <f>F53*100</f>
        <v>38500</v>
      </c>
      <c r="H53" s="65">
        <v>0</v>
      </c>
      <c r="I53" s="104">
        <f>G53*0.5</f>
        <v>19250</v>
      </c>
      <c r="J53" s="104">
        <f>G53*0.4</f>
        <v>15400</v>
      </c>
      <c r="K53" s="104">
        <f>G53*0.1</f>
        <v>3850</v>
      </c>
    </row>
    <row r="54" spans="1:11">
      <c r="A54" s="94"/>
      <c r="B54" s="88"/>
      <c r="C54" s="91"/>
      <c r="D54" s="33" t="s">
        <v>19</v>
      </c>
      <c r="E54" s="33">
        <f t="shared" ref="E54:K54" si="36">SUM(E53)</f>
        <v>16</v>
      </c>
      <c r="F54" s="33">
        <f t="shared" si="36"/>
        <v>385</v>
      </c>
      <c r="G54" s="75">
        <f t="shared" si="36"/>
        <v>38500</v>
      </c>
      <c r="H54" s="75">
        <f t="shared" si="36"/>
        <v>0</v>
      </c>
      <c r="I54" s="81">
        <f t="shared" si="36"/>
        <v>19250</v>
      </c>
      <c r="J54" s="81">
        <f t="shared" si="36"/>
        <v>15400</v>
      </c>
      <c r="K54" s="81">
        <f t="shared" si="36"/>
        <v>3850</v>
      </c>
    </row>
    <row r="55" spans="1:11">
      <c r="A55" s="92">
        <v>22</v>
      </c>
      <c r="B55" s="88"/>
      <c r="C55" s="65" t="s">
        <v>43</v>
      </c>
      <c r="D55" s="63" t="s">
        <v>17</v>
      </c>
      <c r="E55" s="30">
        <v>888</v>
      </c>
      <c r="F55" s="30">
        <v>30303.5</v>
      </c>
      <c r="G55" s="79">
        <v>545463</v>
      </c>
      <c r="H55" s="79">
        <v>218185.2</v>
      </c>
      <c r="I55" s="79">
        <v>218185.2</v>
      </c>
      <c r="J55" s="79">
        <v>54546.3</v>
      </c>
      <c r="K55" s="79">
        <v>54546.3</v>
      </c>
    </row>
    <row r="56" spans="1:11">
      <c r="A56" s="98"/>
      <c r="B56" s="88"/>
      <c r="C56" s="65"/>
      <c r="D56" s="30" t="s">
        <v>18</v>
      </c>
      <c r="E56" s="30">
        <v>12</v>
      </c>
      <c r="F56" s="30">
        <v>226</v>
      </c>
      <c r="G56" s="65">
        <f>F56*60</f>
        <v>13560</v>
      </c>
      <c r="H56" s="65">
        <v>0</v>
      </c>
      <c r="I56" s="104">
        <f>G56*0.5</f>
        <v>6780</v>
      </c>
      <c r="J56" s="104">
        <f>G56*0.3</f>
        <v>4068</v>
      </c>
      <c r="K56" s="104">
        <f>G56*0.2</f>
        <v>2712</v>
      </c>
    </row>
    <row r="57" spans="1:11">
      <c r="A57" s="94"/>
      <c r="B57" s="88"/>
      <c r="C57" s="65"/>
      <c r="D57" s="38" t="s">
        <v>19</v>
      </c>
      <c r="E57" s="95">
        <f t="shared" ref="E57:K57" si="37">SUM(E55:E56)</f>
        <v>900</v>
      </c>
      <c r="F57" s="95">
        <f t="shared" si="37"/>
        <v>30529.5</v>
      </c>
      <c r="G57" s="97">
        <f t="shared" si="37"/>
        <v>559023</v>
      </c>
      <c r="H57" s="97">
        <f t="shared" si="37"/>
        <v>218185.2</v>
      </c>
      <c r="I57" s="97">
        <f t="shared" si="37"/>
        <v>224965.2</v>
      </c>
      <c r="J57" s="97">
        <f t="shared" si="37"/>
        <v>58614.3</v>
      </c>
      <c r="K57" s="97">
        <f t="shared" si="37"/>
        <v>57258.3</v>
      </c>
    </row>
    <row r="58" spans="1:11">
      <c r="A58" s="92">
        <v>23</v>
      </c>
      <c r="B58" s="88"/>
      <c r="C58" s="86" t="s">
        <v>44</v>
      </c>
      <c r="D58" s="30" t="s">
        <v>17</v>
      </c>
      <c r="E58" s="30">
        <v>1</v>
      </c>
      <c r="F58" s="30">
        <v>5185</v>
      </c>
      <c r="G58" s="65">
        <f>F58*18</f>
        <v>93330</v>
      </c>
      <c r="H58" s="65">
        <f>G58*0.4</f>
        <v>37332</v>
      </c>
      <c r="I58" s="104">
        <f>G58*0.4</f>
        <v>37332</v>
      </c>
      <c r="J58" s="104">
        <f>G58*0.1</f>
        <v>9333</v>
      </c>
      <c r="K58" s="104">
        <f>G58*0.1</f>
        <v>9333</v>
      </c>
    </row>
    <row r="59" spans="1:11">
      <c r="A59" s="94"/>
      <c r="B59" s="88"/>
      <c r="C59" s="91"/>
      <c r="D59" s="33" t="s">
        <v>19</v>
      </c>
      <c r="E59" s="33">
        <f t="shared" ref="E59:K59" si="38">SUM(E58)</f>
        <v>1</v>
      </c>
      <c r="F59" s="33">
        <f t="shared" si="38"/>
        <v>5185</v>
      </c>
      <c r="G59" s="75">
        <f t="shared" si="38"/>
        <v>93330</v>
      </c>
      <c r="H59" s="75">
        <f t="shared" si="38"/>
        <v>37332</v>
      </c>
      <c r="I59" s="81">
        <f t="shared" si="38"/>
        <v>37332</v>
      </c>
      <c r="J59" s="81">
        <f t="shared" si="38"/>
        <v>9333</v>
      </c>
      <c r="K59" s="81">
        <f t="shared" si="38"/>
        <v>9333</v>
      </c>
    </row>
    <row r="60" spans="1:11">
      <c r="A60" s="92">
        <v>24</v>
      </c>
      <c r="B60" s="88"/>
      <c r="C60" s="65" t="s">
        <v>45</v>
      </c>
      <c r="D60" s="63" t="s">
        <v>17</v>
      </c>
      <c r="E60" s="30">
        <v>8</v>
      </c>
      <c r="F60" s="30">
        <v>69.5</v>
      </c>
      <c r="G60" s="79">
        <f>F60*18</f>
        <v>1251</v>
      </c>
      <c r="H60" s="79">
        <f>G60*40%</f>
        <v>500.4</v>
      </c>
      <c r="I60" s="79">
        <f>G60*40%</f>
        <v>500.4</v>
      </c>
      <c r="J60" s="79">
        <f>G60*10%</f>
        <v>125.1</v>
      </c>
      <c r="K60" s="79">
        <f>G60*10%</f>
        <v>125.1</v>
      </c>
    </row>
    <row r="61" spans="1:11">
      <c r="A61" s="94"/>
      <c r="B61" s="88"/>
      <c r="C61" s="65"/>
      <c r="D61" s="38" t="s">
        <v>19</v>
      </c>
      <c r="E61" s="95">
        <f t="shared" ref="E61:K61" si="39">SUM(E60)</f>
        <v>8</v>
      </c>
      <c r="F61" s="95">
        <f t="shared" si="39"/>
        <v>69.5</v>
      </c>
      <c r="G61" s="97">
        <f t="shared" si="39"/>
        <v>1251</v>
      </c>
      <c r="H61" s="97">
        <f t="shared" si="39"/>
        <v>500.4</v>
      </c>
      <c r="I61" s="97">
        <f t="shared" si="39"/>
        <v>500.4</v>
      </c>
      <c r="J61" s="97">
        <f t="shared" si="39"/>
        <v>125.1</v>
      </c>
      <c r="K61" s="97">
        <f t="shared" si="39"/>
        <v>125.1</v>
      </c>
    </row>
    <row r="62" spans="1:11">
      <c r="A62" s="92">
        <v>25</v>
      </c>
      <c r="B62" s="88"/>
      <c r="C62" s="86" t="s">
        <v>46</v>
      </c>
      <c r="D62" s="30" t="s">
        <v>28</v>
      </c>
      <c r="E62" s="30">
        <v>20</v>
      </c>
      <c r="F62" s="30">
        <v>155</v>
      </c>
      <c r="G62" s="65">
        <f>F62*400</f>
        <v>62000</v>
      </c>
      <c r="H62" s="65">
        <v>0</v>
      </c>
      <c r="I62" s="104">
        <f>G62*0.5</f>
        <v>31000</v>
      </c>
      <c r="J62" s="104">
        <f>G62*0.4</f>
        <v>24800</v>
      </c>
      <c r="K62" s="104">
        <f>G62*0.1</f>
        <v>6200</v>
      </c>
    </row>
    <row r="63" spans="1:11">
      <c r="A63" s="98"/>
      <c r="B63" s="88"/>
      <c r="C63" s="89"/>
      <c r="D63" s="30" t="s">
        <v>18</v>
      </c>
      <c r="E63" s="30">
        <v>8</v>
      </c>
      <c r="F63" s="30">
        <v>105.9</v>
      </c>
      <c r="G63" s="65">
        <f>F63*60</f>
        <v>6354</v>
      </c>
      <c r="H63" s="65">
        <v>0</v>
      </c>
      <c r="I63" s="104">
        <f>G63*0.5</f>
        <v>3177</v>
      </c>
      <c r="J63" s="104">
        <f>G63*0.3</f>
        <v>1906.2</v>
      </c>
      <c r="K63" s="104">
        <f>G63*0.2</f>
        <v>1270.8</v>
      </c>
    </row>
    <row r="64" spans="1:11">
      <c r="A64" s="98"/>
      <c r="B64" s="88"/>
      <c r="C64" s="89"/>
      <c r="D64" s="30" t="s">
        <v>17</v>
      </c>
      <c r="E64" s="30">
        <v>11</v>
      </c>
      <c r="F64" s="30">
        <v>171</v>
      </c>
      <c r="G64" s="65">
        <f>F64*18</f>
        <v>3078</v>
      </c>
      <c r="H64" s="65">
        <f>G64*0.4</f>
        <v>1231.2</v>
      </c>
      <c r="I64" s="104">
        <f>G64*0.4</f>
        <v>1231.2</v>
      </c>
      <c r="J64" s="104">
        <f>G64*0.1</f>
        <v>307.8</v>
      </c>
      <c r="K64" s="104">
        <f>G64*0.1</f>
        <v>307.8</v>
      </c>
    </row>
    <row r="65" spans="1:11">
      <c r="A65" s="94"/>
      <c r="B65" s="88"/>
      <c r="C65" s="91"/>
      <c r="D65" s="33" t="s">
        <v>19</v>
      </c>
      <c r="E65" s="33">
        <f t="shared" ref="E65:K65" si="40">SUM(E62:E64)</f>
        <v>39</v>
      </c>
      <c r="F65" s="33">
        <f t="shared" si="40"/>
        <v>431.9</v>
      </c>
      <c r="G65" s="75">
        <f t="shared" si="40"/>
        <v>71432</v>
      </c>
      <c r="H65" s="75">
        <f t="shared" si="40"/>
        <v>1231.2</v>
      </c>
      <c r="I65" s="81">
        <f t="shared" si="40"/>
        <v>35408.2</v>
      </c>
      <c r="J65" s="81">
        <f t="shared" si="40"/>
        <v>27014</v>
      </c>
      <c r="K65" s="81">
        <f t="shared" si="40"/>
        <v>7778.6</v>
      </c>
    </row>
    <row r="66" spans="1:11">
      <c r="A66" s="92">
        <v>26</v>
      </c>
      <c r="B66" s="88"/>
      <c r="C66" s="65" t="s">
        <v>47</v>
      </c>
      <c r="D66" s="63" t="s">
        <v>18</v>
      </c>
      <c r="E66" s="30">
        <v>120</v>
      </c>
      <c r="F66" s="30">
        <v>977.8</v>
      </c>
      <c r="G66" s="32">
        <f>F66*60</f>
        <v>58668</v>
      </c>
      <c r="H66" s="82">
        <v>0</v>
      </c>
      <c r="I66" s="82">
        <f>G66*50%</f>
        <v>29334</v>
      </c>
      <c r="J66" s="82">
        <f>G66*30%</f>
        <v>17600.4</v>
      </c>
      <c r="K66" s="82">
        <f>G66*20%</f>
        <v>11733.6</v>
      </c>
    </row>
    <row r="67" spans="1:11">
      <c r="A67" s="98"/>
      <c r="B67" s="88"/>
      <c r="C67" s="65"/>
      <c r="D67" s="63" t="s">
        <v>17</v>
      </c>
      <c r="E67" s="30">
        <v>98</v>
      </c>
      <c r="F67" s="30">
        <v>1268.5</v>
      </c>
      <c r="G67" s="79">
        <f t="shared" ref="G67:G72" si="41">F67*18</f>
        <v>22833</v>
      </c>
      <c r="H67" s="79">
        <f>G67*40%</f>
        <v>9133.2</v>
      </c>
      <c r="I67" s="79">
        <f>G67*40%</f>
        <v>9133.2</v>
      </c>
      <c r="J67" s="79">
        <f>G67*10%</f>
        <v>2283.3</v>
      </c>
      <c r="K67" s="79">
        <f>G67*10%</f>
        <v>2283.3</v>
      </c>
    </row>
    <row r="68" spans="1:11">
      <c r="A68" s="94"/>
      <c r="B68" s="105"/>
      <c r="C68" s="65"/>
      <c r="D68" s="38" t="s">
        <v>19</v>
      </c>
      <c r="E68" s="95">
        <f t="shared" ref="E68:K68" si="42">SUM(E66:E67)</f>
        <v>218</v>
      </c>
      <c r="F68" s="95">
        <f t="shared" si="42"/>
        <v>2246.3</v>
      </c>
      <c r="G68" s="97">
        <f t="shared" si="42"/>
        <v>81501</v>
      </c>
      <c r="H68" s="97">
        <f t="shared" si="42"/>
        <v>9133.2</v>
      </c>
      <c r="I68" s="97">
        <f t="shared" si="42"/>
        <v>38467.2</v>
      </c>
      <c r="J68" s="97">
        <f t="shared" si="42"/>
        <v>19883.7</v>
      </c>
      <c r="K68" s="97">
        <f t="shared" si="42"/>
        <v>14016.9</v>
      </c>
    </row>
    <row r="69" spans="1:11">
      <c r="A69" s="92">
        <v>27</v>
      </c>
      <c r="B69" s="85" t="s">
        <v>48</v>
      </c>
      <c r="C69" s="86" t="s">
        <v>49</v>
      </c>
      <c r="D69" s="30" t="s">
        <v>18</v>
      </c>
      <c r="E69" s="30">
        <v>10</v>
      </c>
      <c r="F69" s="30">
        <v>44.5</v>
      </c>
      <c r="G69" s="65">
        <f>F69*60</f>
        <v>2670</v>
      </c>
      <c r="H69" s="65">
        <v>0</v>
      </c>
      <c r="I69" s="104">
        <f>G69*0.5</f>
        <v>1335</v>
      </c>
      <c r="J69" s="104">
        <f>G69*0.3</f>
        <v>801</v>
      </c>
      <c r="K69" s="104">
        <f>G69*0.2</f>
        <v>534</v>
      </c>
    </row>
    <row r="70" spans="1:11">
      <c r="A70" s="98"/>
      <c r="B70" s="88"/>
      <c r="C70" s="89"/>
      <c r="D70" s="30" t="s">
        <v>17</v>
      </c>
      <c r="E70" s="30">
        <v>407</v>
      </c>
      <c r="F70" s="30">
        <v>6254.9</v>
      </c>
      <c r="G70" s="65">
        <f t="shared" si="41"/>
        <v>112588.2</v>
      </c>
      <c r="H70" s="65">
        <f t="shared" ref="H70:H75" si="43">G70*0.4</f>
        <v>45035.28</v>
      </c>
      <c r="I70" s="104">
        <f t="shared" ref="I70:I75" si="44">G70*0.4</f>
        <v>45035.28</v>
      </c>
      <c r="J70" s="104">
        <f t="shared" ref="J70:J75" si="45">G70*0.1</f>
        <v>11258.82</v>
      </c>
      <c r="K70" s="104">
        <f t="shared" ref="K70:K75" si="46">G70*0.1</f>
        <v>11258.82</v>
      </c>
    </row>
    <row r="71" spans="1:11">
      <c r="A71" s="98"/>
      <c r="B71" s="88"/>
      <c r="C71" s="91"/>
      <c r="D71" s="33" t="s">
        <v>19</v>
      </c>
      <c r="E71" s="33">
        <f t="shared" ref="E71:K71" si="47">SUM(E69:E70)</f>
        <v>417</v>
      </c>
      <c r="F71" s="33">
        <f t="shared" si="47"/>
        <v>6299.4</v>
      </c>
      <c r="G71" s="75">
        <f t="shared" si="47"/>
        <v>115258.2</v>
      </c>
      <c r="H71" s="75">
        <f t="shared" si="47"/>
        <v>45035.28</v>
      </c>
      <c r="I71" s="81">
        <f t="shared" si="47"/>
        <v>46370.28</v>
      </c>
      <c r="J71" s="81">
        <f t="shared" si="47"/>
        <v>12059.82</v>
      </c>
      <c r="K71" s="81">
        <f t="shared" si="47"/>
        <v>11792.82</v>
      </c>
    </row>
    <row r="72" spans="1:11">
      <c r="A72" s="87">
        <v>28</v>
      </c>
      <c r="B72" s="88"/>
      <c r="C72" s="86" t="s">
        <v>50</v>
      </c>
      <c r="D72" s="30" t="s">
        <v>17</v>
      </c>
      <c r="E72" s="30">
        <v>483</v>
      </c>
      <c r="F72" s="30">
        <v>8244</v>
      </c>
      <c r="G72" s="65">
        <f t="shared" si="41"/>
        <v>148392</v>
      </c>
      <c r="H72" s="65">
        <f t="shared" si="43"/>
        <v>59356.8</v>
      </c>
      <c r="I72" s="104">
        <f t="shared" si="44"/>
        <v>59356.8</v>
      </c>
      <c r="J72" s="104">
        <f t="shared" si="45"/>
        <v>14839.2</v>
      </c>
      <c r="K72" s="104">
        <f t="shared" si="46"/>
        <v>14839.2</v>
      </c>
    </row>
    <row r="73" spans="1:11">
      <c r="A73" s="87"/>
      <c r="B73" s="88"/>
      <c r="C73" s="89"/>
      <c r="D73" s="30" t="s">
        <v>18</v>
      </c>
      <c r="E73" s="30">
        <v>58</v>
      </c>
      <c r="F73" s="30">
        <v>1560.5</v>
      </c>
      <c r="G73" s="65">
        <f t="shared" ref="G73:G78" si="48">F73*60</f>
        <v>93630</v>
      </c>
      <c r="H73" s="65">
        <v>0</v>
      </c>
      <c r="I73" s="104">
        <f>G73*0.5</f>
        <v>46815</v>
      </c>
      <c r="J73" s="104">
        <f>G73*0.3</f>
        <v>28089</v>
      </c>
      <c r="K73" s="104">
        <f>G73*0.2</f>
        <v>18726</v>
      </c>
    </row>
    <row r="74" spans="1:11">
      <c r="A74" s="87"/>
      <c r="B74" s="88"/>
      <c r="C74" s="91"/>
      <c r="D74" s="33" t="s">
        <v>19</v>
      </c>
      <c r="E74" s="33">
        <f t="shared" ref="E74:K74" si="49">SUM(E72:E73)</f>
        <v>541</v>
      </c>
      <c r="F74" s="33">
        <f t="shared" si="49"/>
        <v>9804.5</v>
      </c>
      <c r="G74" s="75">
        <f t="shared" si="49"/>
        <v>242022</v>
      </c>
      <c r="H74" s="75">
        <f t="shared" si="49"/>
        <v>59356.8</v>
      </c>
      <c r="I74" s="81">
        <f t="shared" si="49"/>
        <v>106171.8</v>
      </c>
      <c r="J74" s="81">
        <f t="shared" si="49"/>
        <v>42928.2</v>
      </c>
      <c r="K74" s="81">
        <f t="shared" si="49"/>
        <v>33565.2</v>
      </c>
    </row>
    <row r="75" spans="1:11">
      <c r="A75" s="87">
        <v>29</v>
      </c>
      <c r="B75" s="88"/>
      <c r="C75" s="86" t="s">
        <v>51</v>
      </c>
      <c r="D75" s="30" t="s">
        <v>17</v>
      </c>
      <c r="E75" s="65">
        <v>339</v>
      </c>
      <c r="F75" s="65">
        <v>13388</v>
      </c>
      <c r="G75" s="65">
        <f>F75*18</f>
        <v>240984</v>
      </c>
      <c r="H75" s="65">
        <f t="shared" si="43"/>
        <v>96393.6</v>
      </c>
      <c r="I75" s="104">
        <f t="shared" si="44"/>
        <v>96393.6</v>
      </c>
      <c r="J75" s="104">
        <f t="shared" si="45"/>
        <v>24098.4</v>
      </c>
      <c r="K75" s="104">
        <f t="shared" si="46"/>
        <v>24098.4</v>
      </c>
    </row>
    <row r="76" spans="1:11">
      <c r="A76" s="87"/>
      <c r="B76" s="88"/>
      <c r="C76" s="89"/>
      <c r="D76" s="30" t="s">
        <v>18</v>
      </c>
      <c r="E76" s="65">
        <v>12</v>
      </c>
      <c r="F76" s="65">
        <v>114.5</v>
      </c>
      <c r="G76" s="65">
        <f t="shared" si="48"/>
        <v>6870</v>
      </c>
      <c r="H76" s="65">
        <v>0</v>
      </c>
      <c r="I76" s="104">
        <f>G76*0.5</f>
        <v>3435</v>
      </c>
      <c r="J76" s="104">
        <f>G76*0.3</f>
        <v>2061</v>
      </c>
      <c r="K76" s="104">
        <f>G76*0.2</f>
        <v>1374</v>
      </c>
    </row>
    <row r="77" spans="1:11">
      <c r="A77" s="90"/>
      <c r="B77" s="88"/>
      <c r="C77" s="91"/>
      <c r="D77" s="33" t="s">
        <v>19</v>
      </c>
      <c r="E77" s="75">
        <f t="shared" ref="E77:K77" si="50">SUM(E75:E76)</f>
        <v>351</v>
      </c>
      <c r="F77" s="75">
        <f t="shared" si="50"/>
        <v>13502.5</v>
      </c>
      <c r="G77" s="75">
        <f t="shared" si="50"/>
        <v>247854</v>
      </c>
      <c r="H77" s="75">
        <f t="shared" si="50"/>
        <v>96393.6</v>
      </c>
      <c r="I77" s="81">
        <f t="shared" si="50"/>
        <v>99828.6</v>
      </c>
      <c r="J77" s="81">
        <f t="shared" si="50"/>
        <v>26159.4</v>
      </c>
      <c r="K77" s="81">
        <f t="shared" si="50"/>
        <v>25472.4</v>
      </c>
    </row>
    <row r="78" spans="1:11">
      <c r="A78" s="92">
        <v>30</v>
      </c>
      <c r="B78" s="88"/>
      <c r="C78" s="65" t="s">
        <v>52</v>
      </c>
      <c r="D78" s="63" t="s">
        <v>18</v>
      </c>
      <c r="E78" s="30">
        <v>122</v>
      </c>
      <c r="F78" s="30">
        <v>913</v>
      </c>
      <c r="G78" s="32">
        <f t="shared" si="48"/>
        <v>54780</v>
      </c>
      <c r="H78" s="82">
        <v>0</v>
      </c>
      <c r="I78" s="82">
        <f>G78*50%</f>
        <v>27390</v>
      </c>
      <c r="J78" s="82">
        <f>G78*30%</f>
        <v>16434</v>
      </c>
      <c r="K78" s="82">
        <f>G78*20%</f>
        <v>10956</v>
      </c>
    </row>
    <row r="79" spans="1:11">
      <c r="A79" s="98"/>
      <c r="B79" s="88"/>
      <c r="C79" s="65"/>
      <c r="D79" s="63" t="s">
        <v>17</v>
      </c>
      <c r="E79" s="30">
        <v>257</v>
      </c>
      <c r="F79" s="30">
        <v>4559</v>
      </c>
      <c r="G79" s="79">
        <f>F79*18</f>
        <v>82062</v>
      </c>
      <c r="H79" s="79">
        <f>G79*40%</f>
        <v>32824.8</v>
      </c>
      <c r="I79" s="79">
        <f>G79*40%</f>
        <v>32824.8</v>
      </c>
      <c r="J79" s="79">
        <f>G79*10%</f>
        <v>8206.2</v>
      </c>
      <c r="K79" s="79">
        <f>G79*10%</f>
        <v>8206.2</v>
      </c>
    </row>
    <row r="80" spans="1:11">
      <c r="A80" s="94"/>
      <c r="B80" s="88"/>
      <c r="C80" s="65"/>
      <c r="D80" s="38" t="s">
        <v>19</v>
      </c>
      <c r="E80" s="95">
        <f t="shared" ref="E80:K80" si="51">SUM(E78:E79)</f>
        <v>379</v>
      </c>
      <c r="F80" s="95">
        <f t="shared" si="51"/>
        <v>5472</v>
      </c>
      <c r="G80" s="97">
        <f t="shared" si="51"/>
        <v>136842</v>
      </c>
      <c r="H80" s="97">
        <f t="shared" si="51"/>
        <v>32824.8</v>
      </c>
      <c r="I80" s="97">
        <f t="shared" si="51"/>
        <v>60214.8</v>
      </c>
      <c r="J80" s="97">
        <f t="shared" si="51"/>
        <v>24640.2</v>
      </c>
      <c r="K80" s="97">
        <f t="shared" si="51"/>
        <v>19162.2</v>
      </c>
    </row>
    <row r="81" spans="1:11">
      <c r="A81" s="92">
        <v>31</v>
      </c>
      <c r="B81" s="88"/>
      <c r="C81" s="65" t="s">
        <v>53</v>
      </c>
      <c r="D81" s="63" t="s">
        <v>17</v>
      </c>
      <c r="E81" s="30">
        <v>384</v>
      </c>
      <c r="F81" s="30">
        <v>8788</v>
      </c>
      <c r="G81" s="79">
        <f>F81*18</f>
        <v>158184</v>
      </c>
      <c r="H81" s="79">
        <f>G81*40%</f>
        <v>63273.6</v>
      </c>
      <c r="I81" s="79">
        <f>G81*40%</f>
        <v>63273.6</v>
      </c>
      <c r="J81" s="79">
        <f>G81*10%</f>
        <v>15818.4</v>
      </c>
      <c r="K81" s="79">
        <f>G81*10%</f>
        <v>15818.4</v>
      </c>
    </row>
    <row r="82" spans="1:11">
      <c r="A82" s="98"/>
      <c r="B82" s="88"/>
      <c r="C82" s="65"/>
      <c r="D82" s="63" t="s">
        <v>18</v>
      </c>
      <c r="E82" s="30">
        <v>8</v>
      </c>
      <c r="F82" s="30">
        <v>47</v>
      </c>
      <c r="G82" s="32">
        <f t="shared" ref="G82:G87" si="52">F82*60</f>
        <v>2820</v>
      </c>
      <c r="H82" s="82">
        <v>0</v>
      </c>
      <c r="I82" s="82">
        <f t="shared" ref="I82:I87" si="53">G82*50%</f>
        <v>1410</v>
      </c>
      <c r="J82" s="82">
        <f t="shared" ref="J82:J87" si="54">G82*30%</f>
        <v>846</v>
      </c>
      <c r="K82" s="82">
        <f t="shared" ref="K82:K87" si="55">G82*20%</f>
        <v>564</v>
      </c>
    </row>
    <row r="83" spans="1:11">
      <c r="A83" s="94"/>
      <c r="B83" s="88"/>
      <c r="C83" s="65"/>
      <c r="D83" s="38" t="s">
        <v>19</v>
      </c>
      <c r="E83" s="95">
        <f t="shared" ref="E83:K83" si="56">SUM(E81:E82)</f>
        <v>392</v>
      </c>
      <c r="F83" s="95">
        <f t="shared" si="56"/>
        <v>8835</v>
      </c>
      <c r="G83" s="97">
        <f t="shared" si="56"/>
        <v>161004</v>
      </c>
      <c r="H83" s="97">
        <f t="shared" si="56"/>
        <v>63273.6</v>
      </c>
      <c r="I83" s="97">
        <f t="shared" si="56"/>
        <v>64683.6</v>
      </c>
      <c r="J83" s="97">
        <f t="shared" si="56"/>
        <v>16664.4</v>
      </c>
      <c r="K83" s="97">
        <f t="shared" si="56"/>
        <v>16382.4</v>
      </c>
    </row>
    <row r="84" spans="1:11">
      <c r="A84" s="92">
        <v>32</v>
      </c>
      <c r="B84" s="88"/>
      <c r="C84" s="65" t="s">
        <v>54</v>
      </c>
      <c r="D84" s="63" t="s">
        <v>18</v>
      </c>
      <c r="E84" s="78">
        <v>31</v>
      </c>
      <c r="F84" s="78">
        <v>367.9</v>
      </c>
      <c r="G84" s="32">
        <f t="shared" si="52"/>
        <v>22074</v>
      </c>
      <c r="H84" s="82">
        <v>0</v>
      </c>
      <c r="I84" s="82">
        <f t="shared" si="53"/>
        <v>11037</v>
      </c>
      <c r="J84" s="82">
        <f t="shared" si="54"/>
        <v>6622.2</v>
      </c>
      <c r="K84" s="82">
        <f t="shared" si="55"/>
        <v>4414.8</v>
      </c>
    </row>
    <row r="85" spans="1:11">
      <c r="A85" s="98"/>
      <c r="B85" s="88"/>
      <c r="C85" s="65"/>
      <c r="D85" s="63" t="s">
        <v>17</v>
      </c>
      <c r="E85" s="78">
        <v>119</v>
      </c>
      <c r="F85" s="78">
        <v>1426.5</v>
      </c>
      <c r="G85" s="79">
        <f>F85*18</f>
        <v>25677</v>
      </c>
      <c r="H85" s="79">
        <f>G85*40%</f>
        <v>10270.8</v>
      </c>
      <c r="I85" s="79">
        <f>G85*40%</f>
        <v>10270.8</v>
      </c>
      <c r="J85" s="79">
        <f>G85*10%</f>
        <v>2567.7</v>
      </c>
      <c r="K85" s="79">
        <f>G85*10%</f>
        <v>2567.7</v>
      </c>
    </row>
    <row r="86" spans="1:11">
      <c r="A86" s="94"/>
      <c r="B86" s="88"/>
      <c r="C86" s="65"/>
      <c r="D86" s="38" t="s">
        <v>19</v>
      </c>
      <c r="E86" s="95">
        <f t="shared" ref="E86:K86" si="57">SUM(E84:E85)</f>
        <v>150</v>
      </c>
      <c r="F86" s="95">
        <f t="shared" si="57"/>
        <v>1794.4</v>
      </c>
      <c r="G86" s="97">
        <f t="shared" si="57"/>
        <v>47751</v>
      </c>
      <c r="H86" s="97">
        <f t="shared" si="57"/>
        <v>10270.8</v>
      </c>
      <c r="I86" s="97">
        <f t="shared" si="57"/>
        <v>21307.8</v>
      </c>
      <c r="J86" s="97">
        <f t="shared" si="57"/>
        <v>9189.9</v>
      </c>
      <c r="K86" s="97">
        <f t="shared" si="57"/>
        <v>6982.5</v>
      </c>
    </row>
    <row r="87" spans="1:11">
      <c r="A87" s="92">
        <v>33</v>
      </c>
      <c r="B87" s="88"/>
      <c r="C87" s="65" t="s">
        <v>55</v>
      </c>
      <c r="D87" s="63" t="s">
        <v>18</v>
      </c>
      <c r="E87" s="78">
        <v>13</v>
      </c>
      <c r="F87" s="78">
        <v>73</v>
      </c>
      <c r="G87" s="32">
        <f t="shared" si="52"/>
        <v>4380</v>
      </c>
      <c r="H87" s="82">
        <v>0</v>
      </c>
      <c r="I87" s="82">
        <f t="shared" si="53"/>
        <v>2190</v>
      </c>
      <c r="J87" s="82">
        <f t="shared" si="54"/>
        <v>1314</v>
      </c>
      <c r="K87" s="82">
        <f t="shared" si="55"/>
        <v>876</v>
      </c>
    </row>
    <row r="88" spans="1:11">
      <c r="A88" s="98"/>
      <c r="B88" s="88"/>
      <c r="C88" s="65"/>
      <c r="D88" s="63" t="s">
        <v>17</v>
      </c>
      <c r="E88" s="78">
        <v>153</v>
      </c>
      <c r="F88" s="78">
        <v>2173</v>
      </c>
      <c r="G88" s="79">
        <f t="shared" ref="G88:G93" si="58">F88*18</f>
        <v>39114</v>
      </c>
      <c r="H88" s="79">
        <f t="shared" ref="H88:H93" si="59">G88*40%</f>
        <v>15645.6</v>
      </c>
      <c r="I88" s="79">
        <f t="shared" ref="I88:I93" si="60">G88*40%</f>
        <v>15645.6</v>
      </c>
      <c r="J88" s="79">
        <f t="shared" ref="J88:J93" si="61">G88*10%</f>
        <v>3911.4</v>
      </c>
      <c r="K88" s="79">
        <f t="shared" ref="K88:K93" si="62">G88*10%</f>
        <v>3911.4</v>
      </c>
    </row>
    <row r="89" spans="1:11">
      <c r="A89" s="94"/>
      <c r="B89" s="88"/>
      <c r="C89" s="65"/>
      <c r="D89" s="38" t="s">
        <v>19</v>
      </c>
      <c r="E89" s="95">
        <f t="shared" ref="E89:K89" si="63">SUM(E87:E88)</f>
        <v>166</v>
      </c>
      <c r="F89" s="95">
        <f t="shared" si="63"/>
        <v>2246</v>
      </c>
      <c r="G89" s="97">
        <f t="shared" si="63"/>
        <v>43494</v>
      </c>
      <c r="H89" s="97">
        <f t="shared" si="63"/>
        <v>15645.6</v>
      </c>
      <c r="I89" s="97">
        <f t="shared" si="63"/>
        <v>17835.6</v>
      </c>
      <c r="J89" s="97">
        <f t="shared" si="63"/>
        <v>5225.4</v>
      </c>
      <c r="K89" s="97">
        <f t="shared" si="63"/>
        <v>4787.4</v>
      </c>
    </row>
    <row r="90" spans="1:11">
      <c r="A90" s="92">
        <v>34</v>
      </c>
      <c r="B90" s="88"/>
      <c r="C90" s="65" t="s">
        <v>56</v>
      </c>
      <c r="D90" s="63" t="s">
        <v>18</v>
      </c>
      <c r="E90" s="78">
        <v>42</v>
      </c>
      <c r="F90" s="78">
        <v>138</v>
      </c>
      <c r="G90" s="32">
        <f>F90*60</f>
        <v>8280</v>
      </c>
      <c r="H90" s="82">
        <v>0</v>
      </c>
      <c r="I90" s="82">
        <f>G90*50%</f>
        <v>4140</v>
      </c>
      <c r="J90" s="82">
        <f>G90*30%</f>
        <v>2484</v>
      </c>
      <c r="K90" s="82">
        <f>G90*20%</f>
        <v>1656</v>
      </c>
    </row>
    <row r="91" spans="1:11">
      <c r="A91" s="98"/>
      <c r="B91" s="88"/>
      <c r="C91" s="65"/>
      <c r="D91" s="63" t="s">
        <v>17</v>
      </c>
      <c r="E91" s="78">
        <v>214</v>
      </c>
      <c r="F91" s="78">
        <v>5047</v>
      </c>
      <c r="G91" s="79">
        <f t="shared" si="58"/>
        <v>90846</v>
      </c>
      <c r="H91" s="79">
        <f t="shared" si="59"/>
        <v>36338.4</v>
      </c>
      <c r="I91" s="79">
        <f t="shared" si="60"/>
        <v>36338.4</v>
      </c>
      <c r="J91" s="79">
        <f t="shared" si="61"/>
        <v>9084.6</v>
      </c>
      <c r="K91" s="79">
        <f t="shared" si="62"/>
        <v>9084.6</v>
      </c>
    </row>
    <row r="92" spans="1:11">
      <c r="A92" s="94"/>
      <c r="B92" s="88"/>
      <c r="C92" s="65"/>
      <c r="D92" s="38" t="s">
        <v>19</v>
      </c>
      <c r="E92" s="95">
        <f t="shared" ref="E92:K92" si="64">SUM(E90:E91)</f>
        <v>256</v>
      </c>
      <c r="F92" s="95">
        <f t="shared" si="64"/>
        <v>5185</v>
      </c>
      <c r="G92" s="97">
        <f t="shared" si="64"/>
        <v>99126</v>
      </c>
      <c r="H92" s="97">
        <f t="shared" si="64"/>
        <v>36338.4</v>
      </c>
      <c r="I92" s="97">
        <f t="shared" si="64"/>
        <v>40478.4</v>
      </c>
      <c r="J92" s="97">
        <f t="shared" si="64"/>
        <v>11568.6</v>
      </c>
      <c r="K92" s="97">
        <f t="shared" si="64"/>
        <v>10740.6</v>
      </c>
    </row>
    <row r="93" spans="1:11">
      <c r="A93" s="92">
        <v>35</v>
      </c>
      <c r="B93" s="88"/>
      <c r="C93" s="65" t="s">
        <v>57</v>
      </c>
      <c r="D93" s="63" t="s">
        <v>17</v>
      </c>
      <c r="E93" s="78">
        <v>230</v>
      </c>
      <c r="F93" s="78">
        <v>2580</v>
      </c>
      <c r="G93" s="79">
        <f t="shared" si="58"/>
        <v>46440</v>
      </c>
      <c r="H93" s="79">
        <f t="shared" si="59"/>
        <v>18576</v>
      </c>
      <c r="I93" s="79">
        <f t="shared" si="60"/>
        <v>18576</v>
      </c>
      <c r="J93" s="79">
        <f t="shared" si="61"/>
        <v>4644</v>
      </c>
      <c r="K93" s="79">
        <f t="shared" si="62"/>
        <v>4644</v>
      </c>
    </row>
    <row r="94" spans="1:11">
      <c r="A94" s="94"/>
      <c r="B94" s="105"/>
      <c r="C94" s="65"/>
      <c r="D94" s="38" t="s">
        <v>19</v>
      </c>
      <c r="E94" s="95">
        <f t="shared" ref="E94:K94" si="65">SUM(E93)</f>
        <v>230</v>
      </c>
      <c r="F94" s="95">
        <f t="shared" si="65"/>
        <v>2580</v>
      </c>
      <c r="G94" s="97">
        <f t="shared" si="65"/>
        <v>46440</v>
      </c>
      <c r="H94" s="97">
        <f t="shared" si="65"/>
        <v>18576</v>
      </c>
      <c r="I94" s="97">
        <f t="shared" si="65"/>
        <v>18576</v>
      </c>
      <c r="J94" s="97">
        <f t="shared" si="65"/>
        <v>4644</v>
      </c>
      <c r="K94" s="97">
        <f t="shared" si="65"/>
        <v>4644</v>
      </c>
    </row>
    <row r="95" spans="1:11">
      <c r="A95" s="92">
        <v>36</v>
      </c>
      <c r="B95" s="85" t="s">
        <v>58</v>
      </c>
      <c r="C95" s="86" t="s">
        <v>59</v>
      </c>
      <c r="D95" s="30" t="s">
        <v>18</v>
      </c>
      <c r="E95" s="65">
        <v>56</v>
      </c>
      <c r="F95" s="65">
        <v>745.63</v>
      </c>
      <c r="G95" s="65">
        <f>F95*60</f>
        <v>44737.8</v>
      </c>
      <c r="H95" s="65">
        <v>0</v>
      </c>
      <c r="I95" s="104">
        <f>G95*0.5</f>
        <v>22368.9</v>
      </c>
      <c r="J95" s="104">
        <f>G95*0.3</f>
        <v>13421.34</v>
      </c>
      <c r="K95" s="104">
        <f>G95*0.2</f>
        <v>8947.56</v>
      </c>
    </row>
    <row r="96" spans="1:11">
      <c r="A96" s="98"/>
      <c r="B96" s="88"/>
      <c r="C96" s="89"/>
      <c r="D96" s="30" t="s">
        <v>17</v>
      </c>
      <c r="E96" s="65">
        <v>179</v>
      </c>
      <c r="F96" s="65">
        <v>7978</v>
      </c>
      <c r="G96" s="65">
        <f>F96*18</f>
        <v>143604</v>
      </c>
      <c r="H96" s="65">
        <f>G96*0.4</f>
        <v>57441.6</v>
      </c>
      <c r="I96" s="104">
        <f>G96*0.4</f>
        <v>57441.6</v>
      </c>
      <c r="J96" s="104">
        <f>G96*0.1</f>
        <v>14360.4</v>
      </c>
      <c r="K96" s="104">
        <f>G96*0.1</f>
        <v>14360.4</v>
      </c>
    </row>
    <row r="97" spans="1:11">
      <c r="A97" s="98"/>
      <c r="B97" s="88"/>
      <c r="C97" s="91"/>
      <c r="D97" s="33" t="s">
        <v>19</v>
      </c>
      <c r="E97" s="75">
        <f t="shared" ref="E97:K97" si="66">SUM(E95:E96)</f>
        <v>235</v>
      </c>
      <c r="F97" s="75">
        <f t="shared" si="66"/>
        <v>8723.63</v>
      </c>
      <c r="G97" s="75">
        <f t="shared" si="66"/>
        <v>188341.8</v>
      </c>
      <c r="H97" s="75">
        <f t="shared" si="66"/>
        <v>57441.6</v>
      </c>
      <c r="I97" s="81">
        <f t="shared" si="66"/>
        <v>79810.5</v>
      </c>
      <c r="J97" s="81">
        <f t="shared" si="66"/>
        <v>27781.74</v>
      </c>
      <c r="K97" s="81">
        <f t="shared" si="66"/>
        <v>23307.96</v>
      </c>
    </row>
    <row r="98" spans="1:11">
      <c r="A98" s="87">
        <v>37</v>
      </c>
      <c r="B98" s="88"/>
      <c r="C98" s="86" t="s">
        <v>60</v>
      </c>
      <c r="D98" s="30" t="s">
        <v>18</v>
      </c>
      <c r="E98" s="65">
        <v>133</v>
      </c>
      <c r="F98" s="65">
        <v>1705</v>
      </c>
      <c r="G98" s="65">
        <f>F98*60</f>
        <v>102300</v>
      </c>
      <c r="H98" s="65">
        <v>0</v>
      </c>
      <c r="I98" s="104">
        <f>G98*0.5</f>
        <v>51150</v>
      </c>
      <c r="J98" s="104">
        <f>G98*0.3</f>
        <v>30690</v>
      </c>
      <c r="K98" s="104">
        <f>G98*0.2</f>
        <v>20460</v>
      </c>
    </row>
    <row r="99" spans="1:11">
      <c r="A99" s="87"/>
      <c r="B99" s="88"/>
      <c r="C99" s="89"/>
      <c r="D99" s="30" t="s">
        <v>17</v>
      </c>
      <c r="E99" s="65">
        <v>159</v>
      </c>
      <c r="F99" s="65">
        <v>4032</v>
      </c>
      <c r="G99" s="65">
        <f>F99*18</f>
        <v>72576</v>
      </c>
      <c r="H99" s="65">
        <f>G99*0.4</f>
        <v>29030.4</v>
      </c>
      <c r="I99" s="104">
        <f>G99*0.4</f>
        <v>29030.4</v>
      </c>
      <c r="J99" s="104">
        <f>G99*0.1</f>
        <v>7257.6</v>
      </c>
      <c r="K99" s="104">
        <f>G99*0.1</f>
        <v>7257.6</v>
      </c>
    </row>
    <row r="100" spans="1:11">
      <c r="A100" s="87"/>
      <c r="B100" s="88"/>
      <c r="C100" s="91"/>
      <c r="D100" s="33" t="s">
        <v>19</v>
      </c>
      <c r="E100" s="75">
        <f t="shared" ref="E100:K100" si="67">SUM(E98:E99)</f>
        <v>292</v>
      </c>
      <c r="F100" s="75">
        <f t="shared" si="67"/>
        <v>5737</v>
      </c>
      <c r="G100" s="75">
        <f t="shared" si="67"/>
        <v>174876</v>
      </c>
      <c r="H100" s="75">
        <f t="shared" si="67"/>
        <v>29030.4</v>
      </c>
      <c r="I100" s="81">
        <f t="shared" si="67"/>
        <v>80180.4</v>
      </c>
      <c r="J100" s="81">
        <f t="shared" si="67"/>
        <v>37947.6</v>
      </c>
      <c r="K100" s="81">
        <f t="shared" si="67"/>
        <v>27717.6</v>
      </c>
    </row>
    <row r="101" spans="1:11">
      <c r="A101" s="87">
        <v>38</v>
      </c>
      <c r="B101" s="88"/>
      <c r="C101" s="86" t="s">
        <v>61</v>
      </c>
      <c r="D101" s="30" t="s">
        <v>18</v>
      </c>
      <c r="E101" s="65">
        <v>7</v>
      </c>
      <c r="F101" s="65">
        <v>82</v>
      </c>
      <c r="G101" s="65">
        <f>F101*60</f>
        <v>4920</v>
      </c>
      <c r="H101" s="65">
        <v>0</v>
      </c>
      <c r="I101" s="104">
        <f>G101*0.5</f>
        <v>2460</v>
      </c>
      <c r="J101" s="104">
        <f>G101*0.3</f>
        <v>1476</v>
      </c>
      <c r="K101" s="104">
        <f>G101*0.2</f>
        <v>984</v>
      </c>
    </row>
    <row r="102" spans="1:11">
      <c r="A102" s="87"/>
      <c r="B102" s="88"/>
      <c r="C102" s="89"/>
      <c r="D102" s="30" t="s">
        <v>17</v>
      </c>
      <c r="E102" s="65">
        <v>110</v>
      </c>
      <c r="F102" s="65">
        <v>3043.5</v>
      </c>
      <c r="G102" s="65">
        <f>F102*18</f>
        <v>54783</v>
      </c>
      <c r="H102" s="65">
        <f>G102*0.4</f>
        <v>21913.2</v>
      </c>
      <c r="I102" s="104">
        <f>G102*0.4</f>
        <v>21913.2</v>
      </c>
      <c r="J102" s="104">
        <f>G102*0.1</f>
        <v>5478.3</v>
      </c>
      <c r="K102" s="104">
        <f>G102*0.1</f>
        <v>5478.3</v>
      </c>
    </row>
    <row r="103" spans="1:11">
      <c r="A103" s="90"/>
      <c r="B103" s="88"/>
      <c r="C103" s="91"/>
      <c r="D103" s="33" t="s">
        <v>19</v>
      </c>
      <c r="E103" s="75">
        <f t="shared" ref="E103:K103" si="68">SUM(E101:E102)</f>
        <v>117</v>
      </c>
      <c r="F103" s="75">
        <f t="shared" si="68"/>
        <v>3125.5</v>
      </c>
      <c r="G103" s="75">
        <f t="shared" si="68"/>
        <v>59703</v>
      </c>
      <c r="H103" s="75">
        <f t="shared" si="68"/>
        <v>21913.2</v>
      </c>
      <c r="I103" s="81">
        <f t="shared" si="68"/>
        <v>24373.2</v>
      </c>
      <c r="J103" s="81">
        <f t="shared" si="68"/>
        <v>6954.3</v>
      </c>
      <c r="K103" s="81">
        <f t="shared" si="68"/>
        <v>6462.3</v>
      </c>
    </row>
    <row r="104" spans="1:11">
      <c r="A104" s="92">
        <v>39</v>
      </c>
      <c r="B104" s="88"/>
      <c r="C104" s="86" t="s">
        <v>62</v>
      </c>
      <c r="D104" s="63" t="s">
        <v>18</v>
      </c>
      <c r="E104" s="65">
        <v>20</v>
      </c>
      <c r="F104" s="65">
        <v>467.5</v>
      </c>
      <c r="G104" s="33">
        <f>F104*60</f>
        <v>28050</v>
      </c>
      <c r="H104" s="106">
        <v>0</v>
      </c>
      <c r="I104" s="107">
        <f>G104*50%</f>
        <v>14025</v>
      </c>
      <c r="J104" s="108">
        <f>G104*30%</f>
        <v>8415</v>
      </c>
      <c r="K104" s="106">
        <f>G104*20%</f>
        <v>5610</v>
      </c>
    </row>
    <row r="105" spans="1:11">
      <c r="A105" s="98"/>
      <c r="B105" s="88"/>
      <c r="C105" s="89"/>
      <c r="D105" s="63" t="s">
        <v>17</v>
      </c>
      <c r="E105" s="65">
        <v>25</v>
      </c>
      <c r="F105" s="65">
        <v>834</v>
      </c>
      <c r="G105" s="65">
        <f>F105*18</f>
        <v>15012</v>
      </c>
      <c r="H105" s="65">
        <f>G105*40%</f>
        <v>6004.8</v>
      </c>
      <c r="I105" s="109">
        <f>G105*40%</f>
        <v>6004.8</v>
      </c>
      <c r="J105" s="110">
        <f>G105*10%</f>
        <v>1501.2</v>
      </c>
      <c r="K105" s="65">
        <f>G105*10%</f>
        <v>1501.2</v>
      </c>
    </row>
    <row r="106" spans="1:11">
      <c r="A106" s="98"/>
      <c r="B106" s="88"/>
      <c r="C106" s="91"/>
      <c r="D106" s="38" t="s">
        <v>19</v>
      </c>
      <c r="E106" s="95">
        <f t="shared" ref="E106:K106" si="69">SUM(E104:E105)</f>
        <v>45</v>
      </c>
      <c r="F106" s="95">
        <f t="shared" si="69"/>
        <v>1301.5</v>
      </c>
      <c r="G106" s="97">
        <f t="shared" si="69"/>
        <v>43062</v>
      </c>
      <c r="H106" s="97">
        <f t="shared" si="69"/>
        <v>6004.8</v>
      </c>
      <c r="I106" s="97">
        <f t="shared" si="69"/>
        <v>20029.8</v>
      </c>
      <c r="J106" s="97">
        <f t="shared" si="69"/>
        <v>9916.2</v>
      </c>
      <c r="K106" s="97">
        <f t="shared" si="69"/>
        <v>7111.2</v>
      </c>
    </row>
    <row r="107" spans="1:11">
      <c r="A107" s="98">
        <v>40</v>
      </c>
      <c r="B107" s="88"/>
      <c r="C107" s="86" t="s">
        <v>63</v>
      </c>
      <c r="D107" s="63" t="s">
        <v>18</v>
      </c>
      <c r="E107" s="65">
        <v>24</v>
      </c>
      <c r="F107" s="65">
        <v>277</v>
      </c>
      <c r="G107" s="33">
        <f>F107*60</f>
        <v>16620</v>
      </c>
      <c r="H107" s="106">
        <v>0</v>
      </c>
      <c r="I107" s="111">
        <f>G107*50%</f>
        <v>8310</v>
      </c>
      <c r="J107" s="108">
        <f>G107*30%</f>
        <v>4986</v>
      </c>
      <c r="K107" s="106">
        <f>G107*20%</f>
        <v>3324</v>
      </c>
    </row>
    <row r="108" spans="1:11">
      <c r="A108" s="98"/>
      <c r="B108" s="88"/>
      <c r="C108" s="89"/>
      <c r="D108" s="63" t="s">
        <v>17</v>
      </c>
      <c r="E108" s="65">
        <v>71</v>
      </c>
      <c r="F108" s="65">
        <v>2225</v>
      </c>
      <c r="G108" s="65">
        <f>F108*18</f>
        <v>40050</v>
      </c>
      <c r="H108" s="65">
        <f>G108*40%</f>
        <v>16020</v>
      </c>
      <c r="I108" s="109">
        <f>G108*40%</f>
        <v>16020</v>
      </c>
      <c r="J108" s="110">
        <f>G108*10%</f>
        <v>4005</v>
      </c>
      <c r="K108" s="65">
        <f>G108*10%</f>
        <v>4005</v>
      </c>
    </row>
    <row r="109" spans="1:11">
      <c r="A109" s="94"/>
      <c r="B109" s="88"/>
      <c r="C109" s="91"/>
      <c r="D109" s="38" t="s">
        <v>19</v>
      </c>
      <c r="E109" s="95">
        <f t="shared" ref="E109:K109" si="70">SUM(E107:E108)</f>
        <v>95</v>
      </c>
      <c r="F109" s="95">
        <f t="shared" si="70"/>
        <v>2502</v>
      </c>
      <c r="G109" s="97">
        <f t="shared" si="70"/>
        <v>56670</v>
      </c>
      <c r="H109" s="97">
        <f t="shared" si="70"/>
        <v>16020</v>
      </c>
      <c r="I109" s="97">
        <f t="shared" si="70"/>
        <v>24330</v>
      </c>
      <c r="J109" s="97">
        <f t="shared" si="70"/>
        <v>8991</v>
      </c>
      <c r="K109" s="97">
        <f t="shared" si="70"/>
        <v>7329</v>
      </c>
    </row>
    <row r="110" spans="1:11">
      <c r="A110" s="92">
        <v>41</v>
      </c>
      <c r="B110" s="88"/>
      <c r="C110" s="65" t="s">
        <v>64</v>
      </c>
      <c r="D110" s="30" t="s">
        <v>18</v>
      </c>
      <c r="E110" s="78">
        <v>20</v>
      </c>
      <c r="F110" s="78">
        <v>209</v>
      </c>
      <c r="G110" s="32">
        <f>F110*60</f>
        <v>12540</v>
      </c>
      <c r="H110" s="82">
        <v>0</v>
      </c>
      <c r="I110" s="82">
        <f>G110*50%</f>
        <v>6270</v>
      </c>
      <c r="J110" s="82">
        <f>G110*30%</f>
        <v>3762</v>
      </c>
      <c r="K110" s="82">
        <f>G110*20%</f>
        <v>2508</v>
      </c>
    </row>
    <row r="111" spans="1:11">
      <c r="A111" s="98"/>
      <c r="B111" s="88"/>
      <c r="C111" s="65"/>
      <c r="D111" s="30" t="s">
        <v>17</v>
      </c>
      <c r="E111" s="78">
        <v>36</v>
      </c>
      <c r="F111" s="78">
        <v>774</v>
      </c>
      <c r="G111" s="79">
        <f>F111*18</f>
        <v>13932</v>
      </c>
      <c r="H111" s="79">
        <f>G111*40%</f>
        <v>5572.8</v>
      </c>
      <c r="I111" s="79">
        <f>G111*40%</f>
        <v>5572.8</v>
      </c>
      <c r="J111" s="79">
        <f>G111*10%</f>
        <v>1393.2</v>
      </c>
      <c r="K111" s="79">
        <f>G111*10%</f>
        <v>1393.2</v>
      </c>
    </row>
    <row r="112" spans="1:11">
      <c r="A112" s="94"/>
      <c r="B112" s="88"/>
      <c r="C112" s="65"/>
      <c r="D112" s="38" t="s">
        <v>19</v>
      </c>
      <c r="E112" s="95">
        <f t="shared" ref="E112:K112" si="71">SUM(E110:E111)</f>
        <v>56</v>
      </c>
      <c r="F112" s="95">
        <f t="shared" si="71"/>
        <v>983</v>
      </c>
      <c r="G112" s="97">
        <f t="shared" si="71"/>
        <v>26472</v>
      </c>
      <c r="H112" s="97">
        <f t="shared" si="71"/>
        <v>5572.8</v>
      </c>
      <c r="I112" s="97">
        <f t="shared" si="71"/>
        <v>11842.8</v>
      </c>
      <c r="J112" s="97">
        <f t="shared" si="71"/>
        <v>5155.2</v>
      </c>
      <c r="K112" s="97">
        <f t="shared" si="71"/>
        <v>3901.2</v>
      </c>
    </row>
    <row r="113" spans="1:11">
      <c r="A113" s="92">
        <v>42</v>
      </c>
      <c r="B113" s="88"/>
      <c r="C113" s="65" t="s">
        <v>65</v>
      </c>
      <c r="D113" s="63" t="s">
        <v>18</v>
      </c>
      <c r="E113" s="78">
        <v>58</v>
      </c>
      <c r="F113" s="78">
        <v>1465.91</v>
      </c>
      <c r="G113" s="32">
        <v>87954.6</v>
      </c>
      <c r="H113" s="82">
        <v>0</v>
      </c>
      <c r="I113" s="82">
        <v>43977.3</v>
      </c>
      <c r="J113" s="82">
        <v>26386.38</v>
      </c>
      <c r="K113" s="82">
        <v>17590.92</v>
      </c>
    </row>
    <row r="114" spans="1:11">
      <c r="A114" s="98"/>
      <c r="B114" s="88"/>
      <c r="C114" s="65"/>
      <c r="D114" s="63" t="s">
        <v>17</v>
      </c>
      <c r="E114" s="78">
        <v>103</v>
      </c>
      <c r="F114" s="78">
        <v>2332.53</v>
      </c>
      <c r="G114" s="79">
        <v>41985.54</v>
      </c>
      <c r="H114" s="79">
        <v>16794.216</v>
      </c>
      <c r="I114" s="79">
        <v>16794.22</v>
      </c>
      <c r="J114" s="79">
        <v>4198.55</v>
      </c>
      <c r="K114" s="79">
        <v>4198.55</v>
      </c>
    </row>
    <row r="115" spans="1:11">
      <c r="A115" s="94"/>
      <c r="B115" s="88"/>
      <c r="C115" s="65"/>
      <c r="D115" s="38" t="s">
        <v>19</v>
      </c>
      <c r="E115" s="95">
        <f t="shared" ref="E115:K115" si="72">SUM(E113:E114)</f>
        <v>161</v>
      </c>
      <c r="F115" s="95">
        <f t="shared" si="72"/>
        <v>3798.44</v>
      </c>
      <c r="G115" s="97">
        <f t="shared" si="72"/>
        <v>129940.14</v>
      </c>
      <c r="H115" s="97">
        <f t="shared" si="72"/>
        <v>16794.216</v>
      </c>
      <c r="I115" s="97">
        <f t="shared" si="72"/>
        <v>60771.52</v>
      </c>
      <c r="J115" s="97">
        <f t="shared" si="72"/>
        <v>30584.93</v>
      </c>
      <c r="K115" s="97">
        <f t="shared" si="72"/>
        <v>21789.47</v>
      </c>
    </row>
    <row r="116" spans="1:11">
      <c r="A116" s="92">
        <v>43</v>
      </c>
      <c r="B116" s="88"/>
      <c r="C116" s="65" t="s">
        <v>66</v>
      </c>
      <c r="D116" s="63" t="s">
        <v>18</v>
      </c>
      <c r="E116" s="78">
        <v>117</v>
      </c>
      <c r="F116" s="78">
        <v>2375</v>
      </c>
      <c r="G116" s="32">
        <v>142500</v>
      </c>
      <c r="H116" s="82">
        <v>0</v>
      </c>
      <c r="I116" s="82">
        <v>71250</v>
      </c>
      <c r="J116" s="82">
        <v>42750</v>
      </c>
      <c r="K116" s="82">
        <v>28500</v>
      </c>
    </row>
    <row r="117" spans="1:11">
      <c r="A117" s="98"/>
      <c r="B117" s="88"/>
      <c r="C117" s="65"/>
      <c r="D117" s="63" t="s">
        <v>17</v>
      </c>
      <c r="E117" s="78">
        <v>37</v>
      </c>
      <c r="F117" s="78">
        <v>531.5</v>
      </c>
      <c r="G117" s="79">
        <f>F117*18</f>
        <v>9567</v>
      </c>
      <c r="H117" s="79">
        <f>G117*40%</f>
        <v>3826.8</v>
      </c>
      <c r="I117" s="79">
        <f>G117*40%</f>
        <v>3826.8</v>
      </c>
      <c r="J117" s="79">
        <f>G117*10%</f>
        <v>956.7</v>
      </c>
      <c r="K117" s="79">
        <f>G117*10%</f>
        <v>956.7</v>
      </c>
    </row>
    <row r="118" spans="1:11">
      <c r="A118" s="94"/>
      <c r="B118" s="88"/>
      <c r="C118" s="65"/>
      <c r="D118" s="38" t="s">
        <v>19</v>
      </c>
      <c r="E118" s="95">
        <f t="shared" ref="E118:K118" si="73">SUM(E116:E117)</f>
        <v>154</v>
      </c>
      <c r="F118" s="95">
        <f t="shared" si="73"/>
        <v>2906.5</v>
      </c>
      <c r="G118" s="97">
        <f t="shared" si="73"/>
        <v>152067</v>
      </c>
      <c r="H118" s="97">
        <f t="shared" si="73"/>
        <v>3826.8</v>
      </c>
      <c r="I118" s="97">
        <f t="shared" si="73"/>
        <v>75076.8</v>
      </c>
      <c r="J118" s="97">
        <f t="shared" si="73"/>
        <v>43706.7</v>
      </c>
      <c r="K118" s="97">
        <f t="shared" si="73"/>
        <v>29456.7</v>
      </c>
    </row>
    <row r="119" spans="1:11">
      <c r="A119" s="92">
        <v>44</v>
      </c>
      <c r="B119" s="88"/>
      <c r="C119" s="65" t="s">
        <v>67</v>
      </c>
      <c r="D119" s="63" t="s">
        <v>17</v>
      </c>
      <c r="E119" s="78">
        <v>81</v>
      </c>
      <c r="F119" s="78">
        <v>1837</v>
      </c>
      <c r="G119" s="79">
        <f>F119*18</f>
        <v>33066</v>
      </c>
      <c r="H119" s="79">
        <f>G119*40%</f>
        <v>13226.4</v>
      </c>
      <c r="I119" s="79">
        <f>G119*40%</f>
        <v>13226.4</v>
      </c>
      <c r="J119" s="79">
        <f>G119*10%</f>
        <v>3306.6</v>
      </c>
      <c r="K119" s="79">
        <f>G119*10%</f>
        <v>3306.6</v>
      </c>
    </row>
    <row r="120" spans="1:11">
      <c r="A120" s="98"/>
      <c r="B120" s="88"/>
      <c r="C120" s="65"/>
      <c r="D120" s="63" t="s">
        <v>18</v>
      </c>
      <c r="E120" s="30">
        <v>50</v>
      </c>
      <c r="F120" s="30">
        <v>514</v>
      </c>
      <c r="G120" s="32">
        <f>F120*60</f>
        <v>30840</v>
      </c>
      <c r="H120" s="82">
        <v>0</v>
      </c>
      <c r="I120" s="82">
        <f>G120*50%</f>
        <v>15420</v>
      </c>
      <c r="J120" s="82">
        <f>G120*30%</f>
        <v>9252</v>
      </c>
      <c r="K120" s="82">
        <f>G120*20%</f>
        <v>6168</v>
      </c>
    </row>
    <row r="121" spans="1:11">
      <c r="A121" s="94"/>
      <c r="B121" s="88"/>
      <c r="C121" s="65"/>
      <c r="D121" s="38" t="s">
        <v>19</v>
      </c>
      <c r="E121" s="95">
        <f t="shared" ref="E121:K121" si="74">SUM(E119:E120)</f>
        <v>131</v>
      </c>
      <c r="F121" s="95">
        <f t="shared" si="74"/>
        <v>2351</v>
      </c>
      <c r="G121" s="97">
        <f t="shared" si="74"/>
        <v>63906</v>
      </c>
      <c r="H121" s="97">
        <f t="shared" si="74"/>
        <v>13226.4</v>
      </c>
      <c r="I121" s="97">
        <f t="shared" si="74"/>
        <v>28646.4</v>
      </c>
      <c r="J121" s="97">
        <f t="shared" si="74"/>
        <v>12558.6</v>
      </c>
      <c r="K121" s="97">
        <f t="shared" si="74"/>
        <v>9474.6</v>
      </c>
    </row>
    <row r="122" spans="1:11">
      <c r="A122" s="99">
        <v>45</v>
      </c>
      <c r="B122" s="88"/>
      <c r="C122" s="65" t="s">
        <v>68</v>
      </c>
      <c r="D122" s="63" t="s">
        <v>17</v>
      </c>
      <c r="E122" s="78">
        <v>63</v>
      </c>
      <c r="F122" s="78">
        <v>1910</v>
      </c>
      <c r="G122" s="79">
        <v>34380</v>
      </c>
      <c r="H122" s="79">
        <v>13752</v>
      </c>
      <c r="I122" s="79">
        <v>13752</v>
      </c>
      <c r="J122" s="79">
        <v>3438</v>
      </c>
      <c r="K122" s="79">
        <v>3438</v>
      </c>
    </row>
    <row r="123" spans="1:11">
      <c r="A123" s="100"/>
      <c r="B123" s="88"/>
      <c r="C123" s="65"/>
      <c r="D123" s="63" t="s">
        <v>18</v>
      </c>
      <c r="E123" s="30">
        <v>21</v>
      </c>
      <c r="F123" s="30">
        <v>725.22</v>
      </c>
      <c r="G123" s="32">
        <v>43513.2</v>
      </c>
      <c r="H123" s="82">
        <v>0</v>
      </c>
      <c r="I123" s="82">
        <v>21756.6</v>
      </c>
      <c r="J123" s="82">
        <v>13053.96</v>
      </c>
      <c r="K123" s="82">
        <v>8702.64</v>
      </c>
    </row>
    <row r="124" spans="1:11">
      <c r="A124" s="101"/>
      <c r="B124" s="105"/>
      <c r="C124" s="65"/>
      <c r="D124" s="38" t="s">
        <v>19</v>
      </c>
      <c r="E124" s="95">
        <f t="shared" ref="E124:K124" si="75">SUM(E122:E123)</f>
        <v>84</v>
      </c>
      <c r="F124" s="95">
        <f t="shared" si="75"/>
        <v>2635.22</v>
      </c>
      <c r="G124" s="97">
        <f t="shared" si="75"/>
        <v>77893.2</v>
      </c>
      <c r="H124" s="97">
        <f t="shared" si="75"/>
        <v>13752</v>
      </c>
      <c r="I124" s="97">
        <f t="shared" si="75"/>
        <v>35508.6</v>
      </c>
      <c r="J124" s="97">
        <f t="shared" si="75"/>
        <v>16491.96</v>
      </c>
      <c r="K124" s="97">
        <f t="shared" si="75"/>
        <v>12140.64</v>
      </c>
    </row>
    <row r="125" spans="1:11">
      <c r="A125" s="92">
        <v>46</v>
      </c>
      <c r="B125" s="85" t="s">
        <v>69</v>
      </c>
      <c r="C125" s="86" t="s">
        <v>70</v>
      </c>
      <c r="D125" s="30" t="s">
        <v>17</v>
      </c>
      <c r="E125" s="65">
        <v>136</v>
      </c>
      <c r="F125" s="65">
        <v>3022</v>
      </c>
      <c r="G125" s="65">
        <f>F125*18</f>
        <v>54396</v>
      </c>
      <c r="H125" s="65">
        <f>G125*0.4</f>
        <v>21758.4</v>
      </c>
      <c r="I125" s="104">
        <f>G125*0.4</f>
        <v>21758.4</v>
      </c>
      <c r="J125" s="104">
        <f>G125*0.1</f>
        <v>5439.6</v>
      </c>
      <c r="K125" s="104">
        <f>G125*0.1</f>
        <v>5439.6</v>
      </c>
    </row>
    <row r="126" spans="1:11">
      <c r="A126" s="98"/>
      <c r="B126" s="88"/>
      <c r="C126" s="89"/>
      <c r="D126" s="30" t="s">
        <v>18</v>
      </c>
      <c r="E126" s="78">
        <v>102</v>
      </c>
      <c r="F126" s="78">
        <v>1769.73</v>
      </c>
      <c r="G126" s="32">
        <v>106183.8</v>
      </c>
      <c r="H126" s="82">
        <v>0</v>
      </c>
      <c r="I126" s="82">
        <v>53091.9</v>
      </c>
      <c r="J126" s="82">
        <v>31855.14</v>
      </c>
      <c r="K126" s="82">
        <v>21236.76</v>
      </c>
    </row>
    <row r="127" spans="1:11">
      <c r="A127" s="94"/>
      <c r="B127" s="88"/>
      <c r="C127" s="91"/>
      <c r="D127" s="38" t="s">
        <v>19</v>
      </c>
      <c r="E127" s="95">
        <f t="shared" ref="E127:K127" si="76">SUM(E125:E126)</f>
        <v>238</v>
      </c>
      <c r="F127" s="95">
        <f t="shared" si="76"/>
        <v>4791.73</v>
      </c>
      <c r="G127" s="97">
        <f t="shared" si="76"/>
        <v>160579.8</v>
      </c>
      <c r="H127" s="97">
        <f t="shared" si="76"/>
        <v>21758.4</v>
      </c>
      <c r="I127" s="97">
        <f t="shared" si="76"/>
        <v>74850.3</v>
      </c>
      <c r="J127" s="97">
        <f t="shared" si="76"/>
        <v>37294.74</v>
      </c>
      <c r="K127" s="97">
        <f t="shared" si="76"/>
        <v>26676.36</v>
      </c>
    </row>
    <row r="128" spans="1:11">
      <c r="A128" s="92">
        <v>47</v>
      </c>
      <c r="B128" s="88"/>
      <c r="C128" s="65" t="s">
        <v>71</v>
      </c>
      <c r="D128" s="63" t="s">
        <v>18</v>
      </c>
      <c r="E128" s="30">
        <v>96</v>
      </c>
      <c r="F128" s="30">
        <v>846.5</v>
      </c>
      <c r="G128" s="32">
        <f>F128*60</f>
        <v>50790</v>
      </c>
      <c r="H128" s="82">
        <v>0</v>
      </c>
      <c r="I128" s="82">
        <f>G128*50%</f>
        <v>25395</v>
      </c>
      <c r="J128" s="82">
        <f>G128*30%</f>
        <v>15237</v>
      </c>
      <c r="K128" s="82">
        <f>G128*20%</f>
        <v>10158</v>
      </c>
    </row>
    <row r="129" spans="1:11">
      <c r="A129" s="98"/>
      <c r="B129" s="88"/>
      <c r="C129" s="65"/>
      <c r="D129" s="63" t="s">
        <v>17</v>
      </c>
      <c r="E129" s="30">
        <v>509</v>
      </c>
      <c r="F129" s="30">
        <v>11719</v>
      </c>
      <c r="G129" s="79">
        <f t="shared" ref="G129:G134" si="77">F129*18</f>
        <v>210942</v>
      </c>
      <c r="H129" s="79">
        <f>G129*40%</f>
        <v>84376.8</v>
      </c>
      <c r="I129" s="79">
        <f>G129*40%</f>
        <v>84376.8</v>
      </c>
      <c r="J129" s="79">
        <f>G129*10%</f>
        <v>21094.2</v>
      </c>
      <c r="K129" s="79">
        <f>G129*10%</f>
        <v>21094.2</v>
      </c>
    </row>
    <row r="130" spans="1:11">
      <c r="A130" s="94"/>
      <c r="B130" s="88"/>
      <c r="C130" s="65"/>
      <c r="D130" s="38" t="s">
        <v>19</v>
      </c>
      <c r="E130" s="95">
        <f t="shared" ref="E130:K130" si="78">SUM(E128:E129)</f>
        <v>605</v>
      </c>
      <c r="F130" s="95">
        <f t="shared" si="78"/>
        <v>12565.5</v>
      </c>
      <c r="G130" s="97">
        <f t="shared" si="78"/>
        <v>261732</v>
      </c>
      <c r="H130" s="97">
        <f t="shared" si="78"/>
        <v>84376.8</v>
      </c>
      <c r="I130" s="97">
        <f t="shared" si="78"/>
        <v>109771.8</v>
      </c>
      <c r="J130" s="97">
        <f t="shared" si="78"/>
        <v>36331.2</v>
      </c>
      <c r="K130" s="97">
        <f t="shared" si="78"/>
        <v>31252.2</v>
      </c>
    </row>
    <row r="131" spans="1:11">
      <c r="A131" s="92">
        <v>48</v>
      </c>
      <c r="B131" s="88"/>
      <c r="C131" s="86" t="s">
        <v>72</v>
      </c>
      <c r="D131" s="30" t="s">
        <v>18</v>
      </c>
      <c r="E131" s="65">
        <v>9</v>
      </c>
      <c r="F131" s="65">
        <v>160</v>
      </c>
      <c r="G131" s="65">
        <f>F131*60</f>
        <v>9600</v>
      </c>
      <c r="H131" s="65">
        <v>0</v>
      </c>
      <c r="I131" s="104">
        <f>G131*0.5</f>
        <v>4800</v>
      </c>
      <c r="J131" s="104">
        <f>G131*0.3</f>
        <v>2880</v>
      </c>
      <c r="K131" s="104">
        <f>G131*0.2</f>
        <v>1920</v>
      </c>
    </row>
    <row r="132" spans="1:11">
      <c r="A132" s="98"/>
      <c r="B132" s="88"/>
      <c r="C132" s="89"/>
      <c r="D132" s="63" t="s">
        <v>17</v>
      </c>
      <c r="E132" s="30">
        <v>490</v>
      </c>
      <c r="F132" s="30">
        <v>13367.5</v>
      </c>
      <c r="G132" s="79">
        <f t="shared" si="77"/>
        <v>240615</v>
      </c>
      <c r="H132" s="79">
        <f>G132*40%</f>
        <v>96246</v>
      </c>
      <c r="I132" s="79">
        <f>G132*40%</f>
        <v>96246</v>
      </c>
      <c r="J132" s="79">
        <f>G132*10%</f>
        <v>24061.5</v>
      </c>
      <c r="K132" s="79">
        <f>G132*10%</f>
        <v>24061.5</v>
      </c>
    </row>
    <row r="133" spans="1:11">
      <c r="A133" s="94"/>
      <c r="B133" s="88"/>
      <c r="C133" s="91"/>
      <c r="D133" s="38" t="s">
        <v>19</v>
      </c>
      <c r="E133" s="95">
        <f t="shared" ref="E133:K133" si="79">SUM(E131:E132)</f>
        <v>499</v>
      </c>
      <c r="F133" s="95">
        <f t="shared" si="79"/>
        <v>13527.5</v>
      </c>
      <c r="G133" s="97">
        <f t="shared" si="79"/>
        <v>250215</v>
      </c>
      <c r="H133" s="97">
        <f t="shared" si="79"/>
        <v>96246</v>
      </c>
      <c r="I133" s="97">
        <f t="shared" si="79"/>
        <v>101046</v>
      </c>
      <c r="J133" s="97">
        <f t="shared" si="79"/>
        <v>26941.5</v>
      </c>
      <c r="K133" s="97">
        <f t="shared" si="79"/>
        <v>25981.5</v>
      </c>
    </row>
    <row r="134" spans="1:11">
      <c r="A134" s="92">
        <v>49</v>
      </c>
      <c r="B134" s="88"/>
      <c r="C134" s="86" t="s">
        <v>73</v>
      </c>
      <c r="D134" s="30" t="s">
        <v>17</v>
      </c>
      <c r="E134" s="30">
        <v>110</v>
      </c>
      <c r="F134" s="30">
        <v>1427</v>
      </c>
      <c r="G134" s="65">
        <f t="shared" si="77"/>
        <v>25686</v>
      </c>
      <c r="H134" s="65">
        <f>G134*0.4</f>
        <v>10274.4</v>
      </c>
      <c r="I134" s="104">
        <f>G134*0.4</f>
        <v>10274.4</v>
      </c>
      <c r="J134" s="104">
        <f>G134*0.1</f>
        <v>2568.6</v>
      </c>
      <c r="K134" s="104">
        <f>G134*0.1</f>
        <v>2568.6</v>
      </c>
    </row>
    <row r="135" spans="1:11">
      <c r="A135" s="98"/>
      <c r="B135" s="88"/>
      <c r="C135" s="89"/>
      <c r="D135" s="30" t="s">
        <v>18</v>
      </c>
      <c r="E135" s="30">
        <v>2</v>
      </c>
      <c r="F135" s="112">
        <v>501</v>
      </c>
      <c r="G135" s="32">
        <v>30060</v>
      </c>
      <c r="H135" s="82">
        <v>0</v>
      </c>
      <c r="I135" s="82">
        <v>15030</v>
      </c>
      <c r="J135" s="82">
        <v>9018</v>
      </c>
      <c r="K135" s="82">
        <v>6012</v>
      </c>
    </row>
    <row r="136" spans="1:11">
      <c r="A136" s="94"/>
      <c r="B136" s="88"/>
      <c r="C136" s="91"/>
      <c r="D136" s="38" t="s">
        <v>19</v>
      </c>
      <c r="E136" s="95">
        <f t="shared" ref="E136:K136" si="80">SUM(E134:E135)</f>
        <v>112</v>
      </c>
      <c r="F136" s="95">
        <f t="shared" si="80"/>
        <v>1928</v>
      </c>
      <c r="G136" s="97">
        <f t="shared" si="80"/>
        <v>55746</v>
      </c>
      <c r="H136" s="97">
        <f t="shared" si="80"/>
        <v>10274.4</v>
      </c>
      <c r="I136" s="97">
        <f t="shared" si="80"/>
        <v>25304.4</v>
      </c>
      <c r="J136" s="97">
        <f t="shared" si="80"/>
        <v>11586.6</v>
      </c>
      <c r="K136" s="97">
        <f t="shared" si="80"/>
        <v>8580.6</v>
      </c>
    </row>
    <row r="137" spans="1:11">
      <c r="A137" s="92">
        <v>50</v>
      </c>
      <c r="B137" s="88"/>
      <c r="C137" s="65" t="s">
        <v>74</v>
      </c>
      <c r="D137" s="77" t="s">
        <v>17</v>
      </c>
      <c r="E137" s="30">
        <v>2</v>
      </c>
      <c r="F137" s="112">
        <v>37</v>
      </c>
      <c r="G137" s="79">
        <f>F137*18</f>
        <v>666</v>
      </c>
      <c r="H137" s="79">
        <f>G137*40%</f>
        <v>266.4</v>
      </c>
      <c r="I137" s="79">
        <f>G137*40%</f>
        <v>266.4</v>
      </c>
      <c r="J137" s="79">
        <f>G137*10%</f>
        <v>66.6</v>
      </c>
      <c r="K137" s="79">
        <f>G137*10%</f>
        <v>66.6</v>
      </c>
    </row>
    <row r="138" spans="1:11">
      <c r="A138" s="98"/>
      <c r="B138" s="88"/>
      <c r="C138" s="65"/>
      <c r="D138" s="77" t="s">
        <v>18</v>
      </c>
      <c r="E138" s="30">
        <v>2</v>
      </c>
      <c r="F138" s="112">
        <v>5</v>
      </c>
      <c r="G138" s="32">
        <f>F138*60</f>
        <v>300</v>
      </c>
      <c r="H138" s="82">
        <v>0</v>
      </c>
      <c r="I138" s="82">
        <f>G138*50%</f>
        <v>150</v>
      </c>
      <c r="J138" s="82">
        <f>G138*30%</f>
        <v>90</v>
      </c>
      <c r="K138" s="82">
        <f>G138*20%</f>
        <v>60</v>
      </c>
    </row>
    <row r="139" spans="1:11">
      <c r="A139" s="94"/>
      <c r="B139" s="88"/>
      <c r="C139" s="65"/>
      <c r="D139" s="95" t="s">
        <v>19</v>
      </c>
      <c r="E139" s="95">
        <f t="shared" ref="E139:K139" si="81">SUM(E137:E138)</f>
        <v>4</v>
      </c>
      <c r="F139" s="95">
        <f t="shared" si="81"/>
        <v>42</v>
      </c>
      <c r="G139" s="97">
        <f t="shared" si="81"/>
        <v>966</v>
      </c>
      <c r="H139" s="97">
        <f t="shared" si="81"/>
        <v>266.4</v>
      </c>
      <c r="I139" s="97">
        <f t="shared" si="81"/>
        <v>416.4</v>
      </c>
      <c r="J139" s="97">
        <f t="shared" si="81"/>
        <v>156.6</v>
      </c>
      <c r="K139" s="97">
        <f t="shared" si="81"/>
        <v>126.6</v>
      </c>
    </row>
    <row r="140" spans="1:11">
      <c r="A140" s="92">
        <v>51</v>
      </c>
      <c r="B140" s="88"/>
      <c r="C140" s="65" t="s">
        <v>75</v>
      </c>
      <c r="D140" s="63" t="s">
        <v>18</v>
      </c>
      <c r="E140" s="30">
        <v>12</v>
      </c>
      <c r="F140" s="112">
        <v>66</v>
      </c>
      <c r="G140" s="32">
        <f>F140*60</f>
        <v>3960</v>
      </c>
      <c r="H140" s="82">
        <v>0</v>
      </c>
      <c r="I140" s="82">
        <f>G140*50%</f>
        <v>1980</v>
      </c>
      <c r="J140" s="82">
        <f>G140*30%</f>
        <v>1188</v>
      </c>
      <c r="K140" s="82">
        <f>G140*20%</f>
        <v>792</v>
      </c>
    </row>
    <row r="141" spans="1:11">
      <c r="A141" s="98"/>
      <c r="B141" s="88"/>
      <c r="C141" s="65"/>
      <c r="D141" s="63" t="s">
        <v>17</v>
      </c>
      <c r="E141" s="30">
        <v>120</v>
      </c>
      <c r="F141" s="30">
        <v>1700.5</v>
      </c>
      <c r="G141" s="79">
        <f t="shared" ref="G141:G145" si="82">F141*18</f>
        <v>30609</v>
      </c>
      <c r="H141" s="79">
        <f t="shared" ref="H141:H145" si="83">G141*40%</f>
        <v>12243.6</v>
      </c>
      <c r="I141" s="79">
        <f t="shared" ref="I141:I145" si="84">G141*40%</f>
        <v>12243.6</v>
      </c>
      <c r="J141" s="79">
        <f t="shared" ref="J141:J145" si="85">G141*10%</f>
        <v>3060.9</v>
      </c>
      <c r="K141" s="79">
        <f t="shared" ref="K141:K145" si="86">G141*10%</f>
        <v>3060.9</v>
      </c>
    </row>
    <row r="142" spans="1:11">
      <c r="A142" s="94"/>
      <c r="B142" s="88"/>
      <c r="C142" s="65"/>
      <c r="D142" s="95" t="s">
        <v>19</v>
      </c>
      <c r="E142" s="95">
        <f t="shared" ref="E142:K142" si="87">SUM(E140:E141)</f>
        <v>132</v>
      </c>
      <c r="F142" s="95">
        <f t="shared" si="87"/>
        <v>1766.5</v>
      </c>
      <c r="G142" s="97">
        <f t="shared" si="87"/>
        <v>34569</v>
      </c>
      <c r="H142" s="97">
        <f t="shared" si="87"/>
        <v>12243.6</v>
      </c>
      <c r="I142" s="97">
        <f t="shared" si="87"/>
        <v>14223.6</v>
      </c>
      <c r="J142" s="97">
        <f t="shared" si="87"/>
        <v>4248.9</v>
      </c>
      <c r="K142" s="97">
        <f t="shared" si="87"/>
        <v>3852.9</v>
      </c>
    </row>
    <row r="143" spans="1:11">
      <c r="A143" s="92">
        <v>52</v>
      </c>
      <c r="B143" s="88"/>
      <c r="C143" s="65" t="s">
        <v>76</v>
      </c>
      <c r="D143" s="63" t="s">
        <v>17</v>
      </c>
      <c r="E143" s="30">
        <v>70</v>
      </c>
      <c r="F143" s="112">
        <v>870.5</v>
      </c>
      <c r="G143" s="79">
        <f t="shared" si="82"/>
        <v>15669</v>
      </c>
      <c r="H143" s="79">
        <f t="shared" si="83"/>
        <v>6267.6</v>
      </c>
      <c r="I143" s="79">
        <f t="shared" si="84"/>
        <v>6267.6</v>
      </c>
      <c r="J143" s="79">
        <f t="shared" si="85"/>
        <v>1566.9</v>
      </c>
      <c r="K143" s="79">
        <f t="shared" si="86"/>
        <v>1566.9</v>
      </c>
    </row>
    <row r="144" spans="1:11">
      <c r="A144" s="94"/>
      <c r="B144" s="88"/>
      <c r="C144" s="65"/>
      <c r="D144" s="38" t="s">
        <v>19</v>
      </c>
      <c r="E144" s="95">
        <f t="shared" ref="E144:K144" si="88">SUM(E143)</f>
        <v>70</v>
      </c>
      <c r="F144" s="95">
        <f t="shared" si="88"/>
        <v>870.5</v>
      </c>
      <c r="G144" s="97">
        <f t="shared" si="88"/>
        <v>15669</v>
      </c>
      <c r="H144" s="97">
        <f t="shared" si="88"/>
        <v>6267.6</v>
      </c>
      <c r="I144" s="97">
        <f t="shared" si="88"/>
        <v>6267.6</v>
      </c>
      <c r="J144" s="97">
        <f t="shared" si="88"/>
        <v>1566.9</v>
      </c>
      <c r="K144" s="97">
        <f t="shared" si="88"/>
        <v>1566.9</v>
      </c>
    </row>
    <row r="145" spans="1:11">
      <c r="A145" s="99">
        <v>53</v>
      </c>
      <c r="B145" s="88"/>
      <c r="C145" s="65" t="s">
        <v>77</v>
      </c>
      <c r="D145" s="63" t="s">
        <v>17</v>
      </c>
      <c r="E145" s="30">
        <v>8</v>
      </c>
      <c r="F145" s="30">
        <v>852</v>
      </c>
      <c r="G145" s="79">
        <f t="shared" si="82"/>
        <v>15336</v>
      </c>
      <c r="H145" s="79">
        <f t="shared" si="83"/>
        <v>6134.4</v>
      </c>
      <c r="I145" s="79">
        <f t="shared" si="84"/>
        <v>6134.4</v>
      </c>
      <c r="J145" s="79">
        <f t="shared" si="85"/>
        <v>1533.6</v>
      </c>
      <c r="K145" s="79">
        <f t="shared" si="86"/>
        <v>1533.6</v>
      </c>
    </row>
    <row r="146" spans="1:11">
      <c r="A146" s="101"/>
      <c r="B146" s="88"/>
      <c r="C146" s="65"/>
      <c r="D146" s="38" t="s">
        <v>19</v>
      </c>
      <c r="E146" s="95">
        <f t="shared" ref="E146:K146" si="89">SUM(E145)</f>
        <v>8</v>
      </c>
      <c r="F146" s="95">
        <f t="shared" si="89"/>
        <v>852</v>
      </c>
      <c r="G146" s="97">
        <f t="shared" si="89"/>
        <v>15336</v>
      </c>
      <c r="H146" s="97">
        <f t="shared" si="89"/>
        <v>6134.4</v>
      </c>
      <c r="I146" s="97">
        <f t="shared" si="89"/>
        <v>6134.4</v>
      </c>
      <c r="J146" s="97">
        <f t="shared" si="89"/>
        <v>1533.6</v>
      </c>
      <c r="K146" s="97">
        <f t="shared" si="89"/>
        <v>1533.6</v>
      </c>
    </row>
    <row r="147" spans="1:11">
      <c r="A147" s="99">
        <v>54</v>
      </c>
      <c r="B147" s="88"/>
      <c r="C147" s="65" t="s">
        <v>78</v>
      </c>
      <c r="D147" s="77" t="s">
        <v>17</v>
      </c>
      <c r="E147" s="30">
        <v>75</v>
      </c>
      <c r="F147" s="30">
        <v>863</v>
      </c>
      <c r="G147" s="79">
        <f>F147*18</f>
        <v>15534</v>
      </c>
      <c r="H147" s="79">
        <f>G147*40%</f>
        <v>6213.6</v>
      </c>
      <c r="I147" s="79">
        <f>G147*40%</f>
        <v>6213.6</v>
      </c>
      <c r="J147" s="79">
        <f>G147*10%</f>
        <v>1553.4</v>
      </c>
      <c r="K147" s="79">
        <f>G147*10%</f>
        <v>1553.4</v>
      </c>
    </row>
    <row r="148" spans="1:11">
      <c r="A148" s="101"/>
      <c r="B148" s="88"/>
      <c r="C148" s="65"/>
      <c r="D148" s="38" t="s">
        <v>19</v>
      </c>
      <c r="E148" s="95">
        <f t="shared" ref="E148:K148" si="90">SUM(E147)</f>
        <v>75</v>
      </c>
      <c r="F148" s="95">
        <f t="shared" si="90"/>
        <v>863</v>
      </c>
      <c r="G148" s="97">
        <f t="shared" si="90"/>
        <v>15534</v>
      </c>
      <c r="H148" s="97">
        <f t="shared" si="90"/>
        <v>6213.6</v>
      </c>
      <c r="I148" s="97">
        <f t="shared" si="90"/>
        <v>6213.6</v>
      </c>
      <c r="J148" s="97">
        <f t="shared" si="90"/>
        <v>1553.4</v>
      </c>
      <c r="K148" s="97">
        <f t="shared" si="90"/>
        <v>1553.4</v>
      </c>
    </row>
    <row r="149" spans="1:11">
      <c r="A149" s="99">
        <v>55</v>
      </c>
      <c r="B149" s="88"/>
      <c r="C149" s="65" t="s">
        <v>79</v>
      </c>
      <c r="D149" s="63" t="s">
        <v>17</v>
      </c>
      <c r="E149" s="30">
        <v>226</v>
      </c>
      <c r="F149" s="30">
        <v>7747</v>
      </c>
      <c r="G149" s="79">
        <f>F149*18</f>
        <v>139446</v>
      </c>
      <c r="H149" s="79">
        <f>G149*40%</f>
        <v>55778.4</v>
      </c>
      <c r="I149" s="79">
        <f>G149*40%</f>
        <v>55778.4</v>
      </c>
      <c r="J149" s="79">
        <f>G149*10%</f>
        <v>13944.6</v>
      </c>
      <c r="K149" s="79">
        <f>G149*10%</f>
        <v>13944.6</v>
      </c>
    </row>
    <row r="150" spans="1:11">
      <c r="A150" s="101"/>
      <c r="B150" s="105"/>
      <c r="C150" s="65"/>
      <c r="D150" s="38" t="s">
        <v>19</v>
      </c>
      <c r="E150" s="95">
        <f t="shared" ref="E150:K150" si="91">SUM(E149)</f>
        <v>226</v>
      </c>
      <c r="F150" s="95">
        <f t="shared" si="91"/>
        <v>7747</v>
      </c>
      <c r="G150" s="97">
        <f t="shared" si="91"/>
        <v>139446</v>
      </c>
      <c r="H150" s="97">
        <f t="shared" si="91"/>
        <v>55778.4</v>
      </c>
      <c r="I150" s="97">
        <f t="shared" si="91"/>
        <v>55778.4</v>
      </c>
      <c r="J150" s="97">
        <f t="shared" si="91"/>
        <v>13944.6</v>
      </c>
      <c r="K150" s="97">
        <f t="shared" si="91"/>
        <v>13944.6</v>
      </c>
    </row>
    <row r="151" ht="14.25" spans="1:11">
      <c r="A151" s="113" t="s">
        <v>80</v>
      </c>
      <c r="B151" s="114"/>
      <c r="C151" s="114"/>
      <c r="D151" s="115"/>
      <c r="E151" s="116">
        <v>10544</v>
      </c>
      <c r="F151" s="116">
        <v>264694.52</v>
      </c>
      <c r="G151" s="116">
        <v>5912295.94</v>
      </c>
      <c r="H151" s="116">
        <v>1744898.616</v>
      </c>
      <c r="I151" s="116">
        <v>2519923.32</v>
      </c>
      <c r="J151" s="116">
        <v>927889.47</v>
      </c>
      <c r="K151" s="116">
        <v>719584.53</v>
      </c>
    </row>
  </sheetData>
  <mergeCells count="120">
    <mergeCell ref="A1:K1"/>
    <mergeCell ref="A2:K2"/>
    <mergeCell ref="A3:I3"/>
    <mergeCell ref="J3:K3"/>
    <mergeCell ref="A151:D151"/>
    <mergeCell ref="A5:A7"/>
    <mergeCell ref="A8:A9"/>
    <mergeCell ref="A10:A11"/>
    <mergeCell ref="A12:A14"/>
    <mergeCell ref="A15:A16"/>
    <mergeCell ref="A17:A18"/>
    <mergeCell ref="A19:A20"/>
    <mergeCell ref="A21:A22"/>
    <mergeCell ref="A23:A24"/>
    <mergeCell ref="A25:A27"/>
    <mergeCell ref="A28:A29"/>
    <mergeCell ref="A30:A31"/>
    <mergeCell ref="A32:A33"/>
    <mergeCell ref="A34:A36"/>
    <mergeCell ref="A37:A39"/>
    <mergeCell ref="A40:A41"/>
    <mergeCell ref="A42:A44"/>
    <mergeCell ref="A45:A47"/>
    <mergeCell ref="A48:A49"/>
    <mergeCell ref="A50:A52"/>
    <mergeCell ref="A53:A54"/>
    <mergeCell ref="A55:A57"/>
    <mergeCell ref="A58:A59"/>
    <mergeCell ref="A60:A61"/>
    <mergeCell ref="A62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4"/>
    <mergeCell ref="A95:A97"/>
    <mergeCell ref="A98:A100"/>
    <mergeCell ref="A101:A103"/>
    <mergeCell ref="A104:A106"/>
    <mergeCell ref="A107:A109"/>
    <mergeCell ref="A110:A112"/>
    <mergeCell ref="A113:A115"/>
    <mergeCell ref="A116:A118"/>
    <mergeCell ref="A119:A121"/>
    <mergeCell ref="A122:A124"/>
    <mergeCell ref="A125:A127"/>
    <mergeCell ref="A128:A130"/>
    <mergeCell ref="A131:A133"/>
    <mergeCell ref="A134:A136"/>
    <mergeCell ref="A137:A139"/>
    <mergeCell ref="A140:A142"/>
    <mergeCell ref="A143:A144"/>
    <mergeCell ref="A145:A146"/>
    <mergeCell ref="A147:A148"/>
    <mergeCell ref="A149:A150"/>
    <mergeCell ref="B5:B24"/>
    <mergeCell ref="B25:B68"/>
    <mergeCell ref="B69:B94"/>
    <mergeCell ref="B95:B124"/>
    <mergeCell ref="B125:B150"/>
    <mergeCell ref="C5:C7"/>
    <mergeCell ref="C8:C9"/>
    <mergeCell ref="C10:C11"/>
    <mergeCell ref="C12:C14"/>
    <mergeCell ref="C15:C16"/>
    <mergeCell ref="C17:C18"/>
    <mergeCell ref="C19:C20"/>
    <mergeCell ref="C21:C22"/>
    <mergeCell ref="C23:C24"/>
    <mergeCell ref="C25:C27"/>
    <mergeCell ref="C28:C29"/>
    <mergeCell ref="C30:C31"/>
    <mergeCell ref="C32:C33"/>
    <mergeCell ref="C34:C36"/>
    <mergeCell ref="C37:C39"/>
    <mergeCell ref="C40:C41"/>
    <mergeCell ref="C42:C44"/>
    <mergeCell ref="C45:C47"/>
    <mergeCell ref="C48:C49"/>
    <mergeCell ref="C50:C52"/>
    <mergeCell ref="C53:C54"/>
    <mergeCell ref="C55:C57"/>
    <mergeCell ref="C58:C59"/>
    <mergeCell ref="C60:C61"/>
    <mergeCell ref="C62:C65"/>
    <mergeCell ref="C66:C68"/>
    <mergeCell ref="C69:C71"/>
    <mergeCell ref="C72:C74"/>
    <mergeCell ref="C75:C77"/>
    <mergeCell ref="C78:C80"/>
    <mergeCell ref="C81:C83"/>
    <mergeCell ref="C84:C86"/>
    <mergeCell ref="C87:C89"/>
    <mergeCell ref="C90:C92"/>
    <mergeCell ref="C93:C94"/>
    <mergeCell ref="C95:C97"/>
    <mergeCell ref="C98:C100"/>
    <mergeCell ref="C101:C103"/>
    <mergeCell ref="C104:C106"/>
    <mergeCell ref="C107:C109"/>
    <mergeCell ref="C110:C112"/>
    <mergeCell ref="C113:C115"/>
    <mergeCell ref="C116:C118"/>
    <mergeCell ref="C119:C121"/>
    <mergeCell ref="C122:C124"/>
    <mergeCell ref="C125:C127"/>
    <mergeCell ref="C128:C130"/>
    <mergeCell ref="C131:C133"/>
    <mergeCell ref="C134:C136"/>
    <mergeCell ref="C137:C139"/>
    <mergeCell ref="C140:C142"/>
    <mergeCell ref="C143:C144"/>
    <mergeCell ref="C145:C146"/>
    <mergeCell ref="C147:C148"/>
    <mergeCell ref="C149:C150"/>
  </mergeCells>
  <pageMargins left="0.551181102362205" right="0.354330708661417" top="0.78740157480315" bottom="0.78740157480315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"/>
  <sheetViews>
    <sheetView tabSelected="1" workbookViewId="0">
      <selection activeCell="A2" sqref="A2:K2"/>
    </sheetView>
  </sheetViews>
  <sheetFormatPr defaultColWidth="9" defaultRowHeight="13.5"/>
  <cols>
    <col min="1" max="1" width="3.125" style="51" customWidth="1"/>
    <col min="2" max="2" width="5.25" style="51" customWidth="1"/>
    <col min="3" max="3" width="7.75" style="51" customWidth="1"/>
    <col min="4" max="4" width="7.875" style="51" customWidth="1"/>
    <col min="5" max="5" width="5.5" style="51" customWidth="1"/>
    <col min="6" max="6" width="6.375" style="51" customWidth="1"/>
    <col min="7" max="7" width="9.625" style="51" customWidth="1"/>
    <col min="8" max="8" width="6.75" style="51" customWidth="1"/>
    <col min="9" max="9" width="12.75" style="52" customWidth="1"/>
    <col min="10" max="11" width="13" style="52" customWidth="1"/>
    <col min="12" max="16384" width="9" style="51"/>
  </cols>
  <sheetData>
    <row r="1" spans="1:11">
      <c r="A1" s="53" t="s">
        <v>81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48.75" customHeight="1" spans="1:11">
      <c r="A2" s="54" t="s">
        <v>82</v>
      </c>
      <c r="B2" s="54"/>
      <c r="C2" s="54"/>
      <c r="D2" s="54"/>
      <c r="E2" s="54"/>
      <c r="F2" s="54"/>
      <c r="G2" s="54"/>
      <c r="H2" s="54"/>
      <c r="I2" s="54"/>
      <c r="J2" s="54"/>
      <c r="K2" s="66"/>
    </row>
    <row r="3" spans="1:11">
      <c r="A3" s="55" t="s">
        <v>2</v>
      </c>
      <c r="B3" s="55"/>
      <c r="C3" s="55"/>
      <c r="D3" s="55"/>
      <c r="E3" s="55"/>
      <c r="F3" s="55"/>
      <c r="G3" s="55"/>
      <c r="H3" s="56" t="s">
        <v>3</v>
      </c>
      <c r="I3" s="56"/>
      <c r="J3" s="56"/>
      <c r="K3" s="56"/>
    </row>
    <row r="4" s="49" customFormat="1" ht="37.5" customHeight="1" spans="1:11">
      <c r="A4" s="57" t="s">
        <v>4</v>
      </c>
      <c r="B4" s="57" t="s">
        <v>5</v>
      </c>
      <c r="C4" s="57" t="s">
        <v>6</v>
      </c>
      <c r="D4" s="57" t="s">
        <v>7</v>
      </c>
      <c r="E4" s="58" t="s">
        <v>8</v>
      </c>
      <c r="F4" s="58" t="s">
        <v>9</v>
      </c>
      <c r="G4" s="57" t="s">
        <v>10</v>
      </c>
      <c r="H4" s="58" t="s">
        <v>11</v>
      </c>
      <c r="I4" s="67" t="s">
        <v>12</v>
      </c>
      <c r="J4" s="67" t="s">
        <v>13</v>
      </c>
      <c r="K4" s="67" t="s">
        <v>14</v>
      </c>
    </row>
    <row r="5" s="49" customFormat="1" ht="20.1" customHeight="1" spans="1:11">
      <c r="A5" s="41">
        <v>1</v>
      </c>
      <c r="B5" s="35" t="s">
        <v>15</v>
      </c>
      <c r="C5" s="41" t="s">
        <v>21</v>
      </c>
      <c r="D5" s="59" t="s">
        <v>83</v>
      </c>
      <c r="E5" s="30">
        <v>2</v>
      </c>
      <c r="F5" s="30">
        <v>25</v>
      </c>
      <c r="G5" s="59">
        <f>F5*30</f>
        <v>750</v>
      </c>
      <c r="H5" s="59">
        <v>0</v>
      </c>
      <c r="I5" s="68">
        <f t="shared" ref="I5:I8" si="0">G5*50%</f>
        <v>375</v>
      </c>
      <c r="J5" s="69">
        <f t="shared" ref="J5:J8" si="1">G5*30%</f>
        <v>225</v>
      </c>
      <c r="K5" s="59">
        <f t="shared" ref="K5:K8" si="2">G5*20%</f>
        <v>150</v>
      </c>
    </row>
    <row r="6" s="49" customFormat="1" ht="20.1" customHeight="1" spans="1:11">
      <c r="A6" s="41"/>
      <c r="B6" s="35"/>
      <c r="C6" s="41"/>
      <c r="D6" s="60" t="s">
        <v>19</v>
      </c>
      <c r="E6" s="60">
        <f t="shared" ref="E6:K6" si="3">SUM(E5)</f>
        <v>2</v>
      </c>
      <c r="F6" s="60">
        <f t="shared" si="3"/>
        <v>25</v>
      </c>
      <c r="G6" s="60">
        <f t="shared" si="3"/>
        <v>750</v>
      </c>
      <c r="H6" s="60">
        <f t="shared" si="3"/>
        <v>0</v>
      </c>
      <c r="I6" s="60">
        <f t="shared" si="3"/>
        <v>375</v>
      </c>
      <c r="J6" s="60">
        <f t="shared" si="3"/>
        <v>225</v>
      </c>
      <c r="K6" s="60">
        <f t="shared" si="3"/>
        <v>150</v>
      </c>
    </row>
    <row r="7" ht="14.25" customHeight="1" spans="1:11">
      <c r="A7" s="30">
        <v>2</v>
      </c>
      <c r="B7" s="35"/>
      <c r="C7" s="30" t="s">
        <v>22</v>
      </c>
      <c r="D7" s="61" t="s">
        <v>83</v>
      </c>
      <c r="E7" s="30">
        <v>7</v>
      </c>
      <c r="F7" s="30">
        <v>110</v>
      </c>
      <c r="G7" s="59">
        <f>F7*30</f>
        <v>3300</v>
      </c>
      <c r="H7" s="59">
        <v>0</v>
      </c>
      <c r="I7" s="70">
        <f t="shared" si="0"/>
        <v>1650</v>
      </c>
      <c r="J7" s="70">
        <f t="shared" si="1"/>
        <v>990</v>
      </c>
      <c r="K7" s="70">
        <f t="shared" si="2"/>
        <v>660</v>
      </c>
    </row>
    <row r="8" spans="1:11">
      <c r="A8" s="30"/>
      <c r="B8" s="35"/>
      <c r="C8" s="30"/>
      <c r="D8" s="61" t="s">
        <v>84</v>
      </c>
      <c r="E8" s="30">
        <v>34</v>
      </c>
      <c r="F8" s="30">
        <v>51</v>
      </c>
      <c r="G8" s="30">
        <f>F8*120</f>
        <v>6120</v>
      </c>
      <c r="H8" s="30">
        <v>0</v>
      </c>
      <c r="I8" s="32">
        <f t="shared" si="0"/>
        <v>3060</v>
      </c>
      <c r="J8" s="32">
        <f t="shared" si="1"/>
        <v>1836</v>
      </c>
      <c r="K8" s="32">
        <f t="shared" si="2"/>
        <v>1224</v>
      </c>
    </row>
    <row r="9" spans="1:11">
      <c r="A9" s="30"/>
      <c r="B9" s="35"/>
      <c r="C9" s="30"/>
      <c r="D9" s="60" t="s">
        <v>19</v>
      </c>
      <c r="E9" s="33">
        <f t="shared" ref="E9:K9" si="4">SUM(E7:E8)</f>
        <v>41</v>
      </c>
      <c r="F9" s="33">
        <f t="shared" si="4"/>
        <v>161</v>
      </c>
      <c r="G9" s="33">
        <f t="shared" si="4"/>
        <v>9420</v>
      </c>
      <c r="H9" s="33">
        <f t="shared" si="4"/>
        <v>0</v>
      </c>
      <c r="I9" s="34">
        <f t="shared" si="4"/>
        <v>4710</v>
      </c>
      <c r="J9" s="34">
        <f t="shared" si="4"/>
        <v>2826</v>
      </c>
      <c r="K9" s="34">
        <f t="shared" si="4"/>
        <v>1884</v>
      </c>
    </row>
    <row r="10" spans="1:11">
      <c r="A10" s="30">
        <v>3</v>
      </c>
      <c r="B10" s="35"/>
      <c r="C10" s="30" t="s">
        <v>85</v>
      </c>
      <c r="D10" s="30" t="s">
        <v>83</v>
      </c>
      <c r="E10" s="30">
        <v>6</v>
      </c>
      <c r="F10" s="30">
        <v>357</v>
      </c>
      <c r="G10" s="30">
        <v>10710</v>
      </c>
      <c r="H10" s="30">
        <v>0</v>
      </c>
      <c r="I10" s="32">
        <v>5355</v>
      </c>
      <c r="J10" s="32">
        <v>3213</v>
      </c>
      <c r="K10" s="32">
        <v>2142</v>
      </c>
    </row>
    <row r="11" spans="1:11">
      <c r="A11" s="30"/>
      <c r="B11" s="35"/>
      <c r="C11" s="30"/>
      <c r="D11" s="60" t="s">
        <v>19</v>
      </c>
      <c r="E11" s="60">
        <f t="shared" ref="E11:K11" si="5">SUM(E10)</f>
        <v>6</v>
      </c>
      <c r="F11" s="60">
        <f t="shared" si="5"/>
        <v>357</v>
      </c>
      <c r="G11" s="60">
        <f t="shared" si="5"/>
        <v>10710</v>
      </c>
      <c r="H11" s="60">
        <f t="shared" si="5"/>
        <v>0</v>
      </c>
      <c r="I11" s="71">
        <f t="shared" si="5"/>
        <v>5355</v>
      </c>
      <c r="J11" s="71">
        <f t="shared" si="5"/>
        <v>3213</v>
      </c>
      <c r="K11" s="71">
        <f t="shared" si="5"/>
        <v>2142</v>
      </c>
    </row>
    <row r="12" spans="1:11">
      <c r="A12" s="30">
        <v>4</v>
      </c>
      <c r="B12" s="35"/>
      <c r="C12" s="30" t="s">
        <v>24</v>
      </c>
      <c r="D12" s="30" t="s">
        <v>84</v>
      </c>
      <c r="E12" s="30">
        <v>29</v>
      </c>
      <c r="F12" s="30">
        <v>98</v>
      </c>
      <c r="G12" s="30">
        <v>11760</v>
      </c>
      <c r="H12" s="30">
        <v>0</v>
      </c>
      <c r="I12" s="32">
        <v>5880</v>
      </c>
      <c r="J12" s="32">
        <v>3528</v>
      </c>
      <c r="K12" s="32">
        <v>2352</v>
      </c>
    </row>
    <row r="13" spans="1:11">
      <c r="A13" s="30"/>
      <c r="B13" s="35"/>
      <c r="C13" s="30"/>
      <c r="D13" s="30" t="s">
        <v>83</v>
      </c>
      <c r="E13" s="33">
        <v>8</v>
      </c>
      <c r="F13" s="33">
        <v>1305</v>
      </c>
      <c r="G13" s="59">
        <v>39150</v>
      </c>
      <c r="H13" s="59">
        <v>0</v>
      </c>
      <c r="I13" s="70">
        <v>19575</v>
      </c>
      <c r="J13" s="70">
        <v>11745</v>
      </c>
      <c r="K13" s="70">
        <v>7830</v>
      </c>
    </row>
    <row r="14" spans="1:11">
      <c r="A14" s="30"/>
      <c r="B14" s="35"/>
      <c r="C14" s="30"/>
      <c r="D14" s="33" t="s">
        <v>19</v>
      </c>
      <c r="E14" s="33">
        <f t="shared" ref="E14:K14" si="6">SUM(E12:E13)</f>
        <v>37</v>
      </c>
      <c r="F14" s="33">
        <f t="shared" si="6"/>
        <v>1403</v>
      </c>
      <c r="G14" s="59">
        <f t="shared" si="6"/>
        <v>50910</v>
      </c>
      <c r="H14" s="59">
        <f t="shared" si="6"/>
        <v>0</v>
      </c>
      <c r="I14" s="70">
        <f t="shared" si="6"/>
        <v>25455</v>
      </c>
      <c r="J14" s="70">
        <f t="shared" si="6"/>
        <v>15273</v>
      </c>
      <c r="K14" s="70">
        <f t="shared" si="6"/>
        <v>10182</v>
      </c>
    </row>
    <row r="15" spans="1:11">
      <c r="A15" s="30">
        <v>5</v>
      </c>
      <c r="B15" s="35"/>
      <c r="C15" s="30" t="s">
        <v>26</v>
      </c>
      <c r="D15" s="61" t="s">
        <v>83</v>
      </c>
      <c r="E15" s="30">
        <v>9</v>
      </c>
      <c r="F15" s="30">
        <v>130</v>
      </c>
      <c r="G15" s="59">
        <v>3900</v>
      </c>
      <c r="H15" s="59">
        <v>0</v>
      </c>
      <c r="I15" s="70">
        <v>1950</v>
      </c>
      <c r="J15" s="70">
        <v>1170</v>
      </c>
      <c r="K15" s="70">
        <v>780</v>
      </c>
    </row>
    <row r="16" spans="1:11">
      <c r="A16" s="30"/>
      <c r="B16" s="35"/>
      <c r="C16" s="30"/>
      <c r="D16" s="61" t="s">
        <v>84</v>
      </c>
      <c r="E16" s="33">
        <v>37</v>
      </c>
      <c r="F16" s="33">
        <v>103</v>
      </c>
      <c r="G16" s="30">
        <v>12360</v>
      </c>
      <c r="H16" s="30">
        <v>0</v>
      </c>
      <c r="I16" s="32">
        <v>6180</v>
      </c>
      <c r="J16" s="32">
        <v>3708</v>
      </c>
      <c r="K16" s="32">
        <v>2472</v>
      </c>
    </row>
    <row r="17" spans="1:11">
      <c r="A17" s="30"/>
      <c r="B17" s="35"/>
      <c r="C17" s="30"/>
      <c r="D17" s="33" t="s">
        <v>19</v>
      </c>
      <c r="E17" s="33">
        <f t="shared" ref="E17:K17" si="7">SUM(E15:E16)</f>
        <v>46</v>
      </c>
      <c r="F17" s="33">
        <f t="shared" si="7"/>
        <v>233</v>
      </c>
      <c r="G17" s="33">
        <f t="shared" si="7"/>
        <v>16260</v>
      </c>
      <c r="H17" s="33">
        <f t="shared" si="7"/>
        <v>0</v>
      </c>
      <c r="I17" s="34">
        <f t="shared" si="7"/>
        <v>8130</v>
      </c>
      <c r="J17" s="34">
        <f t="shared" si="7"/>
        <v>4878</v>
      </c>
      <c r="K17" s="34">
        <f t="shared" si="7"/>
        <v>3252</v>
      </c>
    </row>
    <row r="18" spans="1:11">
      <c r="A18" s="30">
        <v>6</v>
      </c>
      <c r="B18" s="35"/>
      <c r="C18" s="30" t="s">
        <v>27</v>
      </c>
      <c r="D18" s="30" t="s">
        <v>83</v>
      </c>
      <c r="E18" s="30">
        <v>4</v>
      </c>
      <c r="F18" s="30">
        <v>3723</v>
      </c>
      <c r="G18" s="30">
        <v>111690</v>
      </c>
      <c r="H18" s="30">
        <v>0</v>
      </c>
      <c r="I18" s="32">
        <v>55845</v>
      </c>
      <c r="J18" s="32">
        <v>33507</v>
      </c>
      <c r="K18" s="32">
        <v>22338</v>
      </c>
    </row>
    <row r="19" spans="1:11">
      <c r="A19" s="30"/>
      <c r="B19" s="35"/>
      <c r="C19" s="30"/>
      <c r="D19" s="30" t="s">
        <v>84</v>
      </c>
      <c r="E19" s="30">
        <v>2</v>
      </c>
      <c r="F19" s="30">
        <v>1106</v>
      </c>
      <c r="G19" s="30">
        <f>F19*120</f>
        <v>132720</v>
      </c>
      <c r="H19" s="30">
        <v>0</v>
      </c>
      <c r="I19" s="32">
        <f t="shared" ref="I19:I23" si="8">G19*0.5</f>
        <v>66360</v>
      </c>
      <c r="J19" s="32">
        <f t="shared" ref="J19:J23" si="9">G19*0.3</f>
        <v>39816</v>
      </c>
      <c r="K19" s="32">
        <f t="shared" ref="K19:K23" si="10">G19*0.2</f>
        <v>26544</v>
      </c>
    </row>
    <row r="20" spans="1:11">
      <c r="A20" s="30"/>
      <c r="B20" s="35"/>
      <c r="C20" s="30"/>
      <c r="D20" s="33" t="s">
        <v>19</v>
      </c>
      <c r="E20" s="33">
        <f t="shared" ref="E20:K20" si="11">SUM(E18:E19)</f>
        <v>6</v>
      </c>
      <c r="F20" s="33">
        <f t="shared" si="11"/>
        <v>4829</v>
      </c>
      <c r="G20" s="33">
        <f t="shared" si="11"/>
        <v>244410</v>
      </c>
      <c r="H20" s="33">
        <f t="shared" si="11"/>
        <v>0</v>
      </c>
      <c r="I20" s="34">
        <f t="shared" si="11"/>
        <v>122205</v>
      </c>
      <c r="J20" s="34">
        <f t="shared" si="11"/>
        <v>73323</v>
      </c>
      <c r="K20" s="34">
        <f t="shared" si="11"/>
        <v>48882</v>
      </c>
    </row>
    <row r="21" spans="1:11">
      <c r="A21" s="30">
        <v>7</v>
      </c>
      <c r="B21" s="35" t="s">
        <v>29</v>
      </c>
      <c r="C21" s="30" t="s">
        <v>30</v>
      </c>
      <c r="D21" s="30" t="s">
        <v>83</v>
      </c>
      <c r="E21" s="30">
        <v>11</v>
      </c>
      <c r="F21" s="30">
        <v>80</v>
      </c>
      <c r="G21" s="30">
        <f t="shared" ref="G21:G25" si="12">F21*30</f>
        <v>2400</v>
      </c>
      <c r="H21" s="30">
        <v>0</v>
      </c>
      <c r="I21" s="32">
        <f t="shared" si="8"/>
        <v>1200</v>
      </c>
      <c r="J21" s="32">
        <f t="shared" si="9"/>
        <v>720</v>
      </c>
      <c r="K21" s="32">
        <f t="shared" si="10"/>
        <v>480</v>
      </c>
    </row>
    <row r="22" spans="1:11">
      <c r="A22" s="30"/>
      <c r="B22" s="35"/>
      <c r="C22" s="30"/>
      <c r="D22" s="33" t="s">
        <v>19</v>
      </c>
      <c r="E22" s="33">
        <f t="shared" ref="E22:K22" si="13">SUM(E21)</f>
        <v>11</v>
      </c>
      <c r="F22" s="33">
        <f t="shared" si="13"/>
        <v>80</v>
      </c>
      <c r="G22" s="33">
        <f t="shared" si="13"/>
        <v>2400</v>
      </c>
      <c r="H22" s="33">
        <f t="shared" si="13"/>
        <v>0</v>
      </c>
      <c r="I22" s="34">
        <f t="shared" si="13"/>
        <v>1200</v>
      </c>
      <c r="J22" s="34">
        <f t="shared" si="13"/>
        <v>720</v>
      </c>
      <c r="K22" s="34">
        <f t="shared" si="13"/>
        <v>480</v>
      </c>
    </row>
    <row r="23" spans="1:11">
      <c r="A23" s="30">
        <v>8</v>
      </c>
      <c r="B23" s="35"/>
      <c r="C23" s="30" t="s">
        <v>36</v>
      </c>
      <c r="D23" s="30" t="s">
        <v>83</v>
      </c>
      <c r="E23" s="30">
        <v>2</v>
      </c>
      <c r="F23" s="30">
        <v>2000</v>
      </c>
      <c r="G23" s="30">
        <f t="shared" si="12"/>
        <v>60000</v>
      </c>
      <c r="H23" s="30">
        <v>0</v>
      </c>
      <c r="I23" s="32">
        <f t="shared" si="8"/>
        <v>30000</v>
      </c>
      <c r="J23" s="32">
        <f t="shared" si="9"/>
        <v>18000</v>
      </c>
      <c r="K23" s="32">
        <f t="shared" si="10"/>
        <v>12000</v>
      </c>
    </row>
    <row r="24" spans="1:11">
      <c r="A24" s="30"/>
      <c r="B24" s="35"/>
      <c r="C24" s="30"/>
      <c r="D24" s="33" t="s">
        <v>19</v>
      </c>
      <c r="E24" s="33">
        <f t="shared" ref="E24:K24" si="14">SUM(E23)</f>
        <v>2</v>
      </c>
      <c r="F24" s="33">
        <f t="shared" si="14"/>
        <v>2000</v>
      </c>
      <c r="G24" s="33">
        <f t="shared" si="14"/>
        <v>60000</v>
      </c>
      <c r="H24" s="33">
        <f t="shared" si="14"/>
        <v>0</v>
      </c>
      <c r="I24" s="34">
        <f t="shared" si="14"/>
        <v>30000</v>
      </c>
      <c r="J24" s="34">
        <f t="shared" si="14"/>
        <v>18000</v>
      </c>
      <c r="K24" s="34">
        <f t="shared" si="14"/>
        <v>12000</v>
      </c>
    </row>
    <row r="25" spans="1:11">
      <c r="A25" s="30">
        <v>9</v>
      </c>
      <c r="B25" s="35"/>
      <c r="C25" s="30" t="s">
        <v>39</v>
      </c>
      <c r="D25" s="59" t="s">
        <v>83</v>
      </c>
      <c r="E25" s="30">
        <v>3</v>
      </c>
      <c r="F25" s="30">
        <v>70</v>
      </c>
      <c r="G25" s="59">
        <f t="shared" si="12"/>
        <v>2100</v>
      </c>
      <c r="H25" s="59">
        <v>0</v>
      </c>
      <c r="I25" s="70">
        <f>G25*50%</f>
        <v>1050</v>
      </c>
      <c r="J25" s="70">
        <f>G25*30%</f>
        <v>630</v>
      </c>
      <c r="K25" s="70">
        <f>G25*20%</f>
        <v>420</v>
      </c>
    </row>
    <row r="26" spans="1:11">
      <c r="A26" s="30"/>
      <c r="B26" s="35"/>
      <c r="C26" s="30"/>
      <c r="D26" s="33" t="s">
        <v>19</v>
      </c>
      <c r="E26" s="33">
        <f t="shared" ref="E26:K26" si="15">SUM(E25)</f>
        <v>3</v>
      </c>
      <c r="F26" s="33">
        <f t="shared" si="15"/>
        <v>70</v>
      </c>
      <c r="G26" s="33">
        <f t="shared" si="15"/>
        <v>2100</v>
      </c>
      <c r="H26" s="33">
        <f t="shared" si="15"/>
        <v>0</v>
      </c>
      <c r="I26" s="34">
        <f t="shared" si="15"/>
        <v>1050</v>
      </c>
      <c r="J26" s="34">
        <f t="shared" si="15"/>
        <v>630</v>
      </c>
      <c r="K26" s="34">
        <f t="shared" si="15"/>
        <v>420</v>
      </c>
    </row>
    <row r="27" spans="1:11">
      <c r="A27" s="62">
        <v>10</v>
      </c>
      <c r="B27" s="35"/>
      <c r="C27" s="62" t="s">
        <v>43</v>
      </c>
      <c r="D27" s="30" t="s">
        <v>83</v>
      </c>
      <c r="E27" s="30">
        <v>23</v>
      </c>
      <c r="F27" s="30">
        <v>898</v>
      </c>
      <c r="G27" s="30">
        <v>26940</v>
      </c>
      <c r="H27" s="30">
        <v>0</v>
      </c>
      <c r="I27" s="32">
        <v>13470</v>
      </c>
      <c r="J27" s="32">
        <v>8082</v>
      </c>
      <c r="K27" s="32">
        <v>5388</v>
      </c>
    </row>
    <row r="28" spans="1:11">
      <c r="A28" s="62"/>
      <c r="B28" s="35"/>
      <c r="C28" s="62"/>
      <c r="D28" s="33" t="s">
        <v>19</v>
      </c>
      <c r="E28" s="33">
        <f t="shared" ref="E28:K28" si="16">SUM(E27)</f>
        <v>23</v>
      </c>
      <c r="F28" s="33">
        <f t="shared" si="16"/>
        <v>898</v>
      </c>
      <c r="G28" s="33">
        <f t="shared" si="16"/>
        <v>26940</v>
      </c>
      <c r="H28" s="33">
        <f t="shared" si="16"/>
        <v>0</v>
      </c>
      <c r="I28" s="34">
        <f t="shared" si="16"/>
        <v>13470</v>
      </c>
      <c r="J28" s="34">
        <f t="shared" si="16"/>
        <v>8082</v>
      </c>
      <c r="K28" s="34">
        <f t="shared" si="16"/>
        <v>5388</v>
      </c>
    </row>
    <row r="29" spans="1:11">
      <c r="A29" s="30">
        <v>11</v>
      </c>
      <c r="B29" s="35"/>
      <c r="C29" s="30" t="s">
        <v>86</v>
      </c>
      <c r="D29" s="30" t="s">
        <v>87</v>
      </c>
      <c r="E29" s="30">
        <v>1</v>
      </c>
      <c r="F29" s="30">
        <v>2012</v>
      </c>
      <c r="G29" s="30">
        <v>1006000</v>
      </c>
      <c r="H29" s="59">
        <v>0</v>
      </c>
      <c r="I29" s="70">
        <v>150900</v>
      </c>
      <c r="J29" s="70">
        <v>653900</v>
      </c>
      <c r="K29" s="70">
        <v>201200</v>
      </c>
    </row>
    <row r="30" spans="1:11">
      <c r="A30" s="30"/>
      <c r="B30" s="35"/>
      <c r="C30" s="30"/>
      <c r="D30" s="33" t="s">
        <v>19</v>
      </c>
      <c r="E30" s="33">
        <f t="shared" ref="E30:K30" si="17">SUM(E29)</f>
        <v>1</v>
      </c>
      <c r="F30" s="33">
        <f t="shared" si="17"/>
        <v>2012</v>
      </c>
      <c r="G30" s="33">
        <f t="shared" si="17"/>
        <v>1006000</v>
      </c>
      <c r="H30" s="33">
        <f t="shared" si="17"/>
        <v>0</v>
      </c>
      <c r="I30" s="34">
        <f t="shared" si="17"/>
        <v>150900</v>
      </c>
      <c r="J30" s="34">
        <f t="shared" si="17"/>
        <v>653900</v>
      </c>
      <c r="K30" s="34">
        <f t="shared" si="17"/>
        <v>201200</v>
      </c>
    </row>
    <row r="31" spans="1:11">
      <c r="A31" s="30">
        <v>12</v>
      </c>
      <c r="B31" s="35"/>
      <c r="C31" s="30" t="s">
        <v>45</v>
      </c>
      <c r="D31" s="61" t="s">
        <v>83</v>
      </c>
      <c r="E31" s="30">
        <v>4</v>
      </c>
      <c r="F31" s="30">
        <v>38</v>
      </c>
      <c r="G31" s="59">
        <f t="shared" ref="G31:G35" si="18">F31*30</f>
        <v>1140</v>
      </c>
      <c r="H31" s="59">
        <v>0</v>
      </c>
      <c r="I31" s="70">
        <f t="shared" ref="I31:I35" si="19">G31*50%</f>
        <v>570</v>
      </c>
      <c r="J31" s="70">
        <f t="shared" ref="J31:J35" si="20">G31*30%</f>
        <v>342</v>
      </c>
      <c r="K31" s="70">
        <f t="shared" ref="K31:K35" si="21">G31*20%</f>
        <v>228</v>
      </c>
    </row>
    <row r="32" spans="1:11">
      <c r="A32" s="30"/>
      <c r="B32" s="35"/>
      <c r="C32" s="30"/>
      <c r="D32" s="33" t="s">
        <v>19</v>
      </c>
      <c r="E32" s="33">
        <f t="shared" ref="E32:K32" si="22">SUM(E31)</f>
        <v>4</v>
      </c>
      <c r="F32" s="33">
        <f t="shared" si="22"/>
        <v>38</v>
      </c>
      <c r="G32" s="33">
        <f t="shared" si="22"/>
        <v>1140</v>
      </c>
      <c r="H32" s="33">
        <f t="shared" si="22"/>
        <v>0</v>
      </c>
      <c r="I32" s="34">
        <f t="shared" si="22"/>
        <v>570</v>
      </c>
      <c r="J32" s="34">
        <f t="shared" si="22"/>
        <v>342</v>
      </c>
      <c r="K32" s="34">
        <f t="shared" si="22"/>
        <v>228</v>
      </c>
    </row>
    <row r="33" spans="1:11">
      <c r="A33" s="30">
        <v>13</v>
      </c>
      <c r="B33" s="35"/>
      <c r="C33" s="30" t="s">
        <v>46</v>
      </c>
      <c r="D33" s="30" t="s">
        <v>83</v>
      </c>
      <c r="E33" s="30">
        <v>3</v>
      </c>
      <c r="F33" s="30">
        <v>21</v>
      </c>
      <c r="G33" s="59">
        <f t="shared" si="18"/>
        <v>630</v>
      </c>
      <c r="H33" s="59">
        <v>0</v>
      </c>
      <c r="I33" s="70">
        <f t="shared" si="19"/>
        <v>315</v>
      </c>
      <c r="J33" s="70">
        <f t="shared" si="20"/>
        <v>189</v>
      </c>
      <c r="K33" s="70">
        <f t="shared" si="21"/>
        <v>126</v>
      </c>
    </row>
    <row r="34" spans="1:11">
      <c r="A34" s="30"/>
      <c r="B34" s="35"/>
      <c r="C34" s="30"/>
      <c r="D34" s="33" t="s">
        <v>19</v>
      </c>
      <c r="E34" s="33">
        <f t="shared" ref="E34:K34" si="23">SUM(E33)</f>
        <v>3</v>
      </c>
      <c r="F34" s="33">
        <f t="shared" si="23"/>
        <v>21</v>
      </c>
      <c r="G34" s="33">
        <f t="shared" si="23"/>
        <v>630</v>
      </c>
      <c r="H34" s="33">
        <f t="shared" si="23"/>
        <v>0</v>
      </c>
      <c r="I34" s="34">
        <f t="shared" si="23"/>
        <v>315</v>
      </c>
      <c r="J34" s="34">
        <f t="shared" si="23"/>
        <v>189</v>
      </c>
      <c r="K34" s="34">
        <f t="shared" si="23"/>
        <v>126</v>
      </c>
    </row>
    <row r="35" spans="1:11">
      <c r="A35" s="30">
        <v>14</v>
      </c>
      <c r="B35" s="35"/>
      <c r="C35" s="30" t="s">
        <v>47</v>
      </c>
      <c r="D35" s="61" t="s">
        <v>83</v>
      </c>
      <c r="E35" s="30">
        <v>6</v>
      </c>
      <c r="F35" s="30">
        <v>61</v>
      </c>
      <c r="G35" s="59">
        <f t="shared" si="18"/>
        <v>1830</v>
      </c>
      <c r="H35" s="59">
        <v>0</v>
      </c>
      <c r="I35" s="70">
        <f t="shared" si="19"/>
        <v>915</v>
      </c>
      <c r="J35" s="70">
        <f t="shared" si="20"/>
        <v>549</v>
      </c>
      <c r="K35" s="70">
        <f t="shared" si="21"/>
        <v>366</v>
      </c>
    </row>
    <row r="36" spans="1:11">
      <c r="A36" s="30"/>
      <c r="B36" s="35"/>
      <c r="C36" s="30"/>
      <c r="D36" s="33" t="s">
        <v>19</v>
      </c>
      <c r="E36" s="33">
        <f t="shared" ref="E36:K36" si="24">SUM(E35)</f>
        <v>6</v>
      </c>
      <c r="F36" s="33">
        <f t="shared" si="24"/>
        <v>61</v>
      </c>
      <c r="G36" s="33">
        <f t="shared" si="24"/>
        <v>1830</v>
      </c>
      <c r="H36" s="33">
        <f t="shared" si="24"/>
        <v>0</v>
      </c>
      <c r="I36" s="34">
        <f t="shared" si="24"/>
        <v>915</v>
      </c>
      <c r="J36" s="34">
        <f t="shared" si="24"/>
        <v>549</v>
      </c>
      <c r="K36" s="34">
        <f t="shared" si="24"/>
        <v>366</v>
      </c>
    </row>
    <row r="37" ht="14.25" customHeight="1" spans="1:11">
      <c r="A37" s="30">
        <v>15</v>
      </c>
      <c r="B37" s="35" t="s">
        <v>48</v>
      </c>
      <c r="C37" s="30" t="s">
        <v>52</v>
      </c>
      <c r="D37" s="59" t="s">
        <v>83</v>
      </c>
      <c r="E37" s="30">
        <v>20</v>
      </c>
      <c r="F37" s="30">
        <v>115</v>
      </c>
      <c r="G37" s="59">
        <f t="shared" ref="G37:G41" si="25">F37*30</f>
        <v>3450</v>
      </c>
      <c r="H37" s="59">
        <v>0</v>
      </c>
      <c r="I37" s="70">
        <f t="shared" ref="I37:I41" si="26">G37*50%</f>
        <v>1725</v>
      </c>
      <c r="J37" s="70">
        <f t="shared" ref="J37:J41" si="27">G37*30%</f>
        <v>1035</v>
      </c>
      <c r="K37" s="70">
        <f t="shared" ref="K37:K41" si="28">G37*20%</f>
        <v>690</v>
      </c>
    </row>
    <row r="38" spans="1:11">
      <c r="A38" s="30"/>
      <c r="B38" s="35"/>
      <c r="C38" s="30"/>
      <c r="D38" s="33" t="s">
        <v>19</v>
      </c>
      <c r="E38" s="33">
        <f t="shared" ref="E38:K38" si="29">SUM(E37)</f>
        <v>20</v>
      </c>
      <c r="F38" s="33">
        <f t="shared" si="29"/>
        <v>115</v>
      </c>
      <c r="G38" s="33">
        <f t="shared" si="29"/>
        <v>3450</v>
      </c>
      <c r="H38" s="33">
        <f t="shared" si="29"/>
        <v>0</v>
      </c>
      <c r="I38" s="34">
        <f t="shared" si="29"/>
        <v>1725</v>
      </c>
      <c r="J38" s="34">
        <f t="shared" si="29"/>
        <v>1035</v>
      </c>
      <c r="K38" s="34">
        <f t="shared" si="29"/>
        <v>690</v>
      </c>
    </row>
    <row r="39" spans="1:11">
      <c r="A39" s="30">
        <v>16</v>
      </c>
      <c r="B39" s="35"/>
      <c r="C39" s="30" t="s">
        <v>50</v>
      </c>
      <c r="D39" s="63" t="s">
        <v>83</v>
      </c>
      <c r="E39" s="30">
        <v>13</v>
      </c>
      <c r="F39" s="30">
        <v>545</v>
      </c>
      <c r="G39" s="59">
        <f t="shared" si="25"/>
        <v>16350</v>
      </c>
      <c r="H39" s="59">
        <v>0</v>
      </c>
      <c r="I39" s="70">
        <f t="shared" si="26"/>
        <v>8175</v>
      </c>
      <c r="J39" s="70">
        <f t="shared" si="27"/>
        <v>4905</v>
      </c>
      <c r="K39" s="70">
        <f t="shared" si="28"/>
        <v>3270</v>
      </c>
    </row>
    <row r="40" spans="1:11">
      <c r="A40" s="30"/>
      <c r="B40" s="35"/>
      <c r="C40" s="30"/>
      <c r="D40" s="33" t="s">
        <v>19</v>
      </c>
      <c r="E40" s="33">
        <f t="shared" ref="E40:K40" si="30">SUM(E39)</f>
        <v>13</v>
      </c>
      <c r="F40" s="33">
        <f t="shared" si="30"/>
        <v>545</v>
      </c>
      <c r="G40" s="33">
        <f t="shared" si="30"/>
        <v>16350</v>
      </c>
      <c r="H40" s="33">
        <f t="shared" si="30"/>
        <v>0</v>
      </c>
      <c r="I40" s="34">
        <f t="shared" si="30"/>
        <v>8175</v>
      </c>
      <c r="J40" s="34">
        <f t="shared" si="30"/>
        <v>4905</v>
      </c>
      <c r="K40" s="34">
        <f t="shared" si="30"/>
        <v>3270</v>
      </c>
    </row>
    <row r="41" spans="1:11">
      <c r="A41" s="30">
        <v>17</v>
      </c>
      <c r="B41" s="35"/>
      <c r="C41" s="30" t="s">
        <v>54</v>
      </c>
      <c r="D41" s="61" t="s">
        <v>83</v>
      </c>
      <c r="E41" s="30">
        <v>9</v>
      </c>
      <c r="F41" s="30">
        <v>199</v>
      </c>
      <c r="G41" s="59">
        <f t="shared" si="25"/>
        <v>5970</v>
      </c>
      <c r="H41" s="59">
        <v>0</v>
      </c>
      <c r="I41" s="68">
        <f t="shared" si="26"/>
        <v>2985</v>
      </c>
      <c r="J41" s="69">
        <f t="shared" si="27"/>
        <v>1791</v>
      </c>
      <c r="K41" s="59">
        <f t="shared" si="28"/>
        <v>1194</v>
      </c>
    </row>
    <row r="42" spans="1:11">
      <c r="A42" s="30"/>
      <c r="B42" s="35"/>
      <c r="C42" s="30"/>
      <c r="D42" s="33" t="s">
        <v>19</v>
      </c>
      <c r="E42" s="33">
        <f t="shared" ref="E42:K42" si="31">SUM(E41)</f>
        <v>9</v>
      </c>
      <c r="F42" s="33">
        <f t="shared" si="31"/>
        <v>199</v>
      </c>
      <c r="G42" s="33">
        <f t="shared" si="31"/>
        <v>5970</v>
      </c>
      <c r="H42" s="33">
        <f t="shared" si="31"/>
        <v>0</v>
      </c>
      <c r="I42" s="34">
        <f t="shared" si="31"/>
        <v>2985</v>
      </c>
      <c r="J42" s="34">
        <f t="shared" si="31"/>
        <v>1791</v>
      </c>
      <c r="K42" s="34">
        <f t="shared" si="31"/>
        <v>1194</v>
      </c>
    </row>
    <row r="43" spans="1:11">
      <c r="A43" s="30">
        <v>18</v>
      </c>
      <c r="B43" s="35"/>
      <c r="C43" s="30" t="s">
        <v>51</v>
      </c>
      <c r="D43" s="30" t="s">
        <v>83</v>
      </c>
      <c r="E43" s="30">
        <v>17</v>
      </c>
      <c r="F43" s="30">
        <v>1263</v>
      </c>
      <c r="G43" s="30">
        <v>37890</v>
      </c>
      <c r="H43" s="30">
        <v>0</v>
      </c>
      <c r="I43" s="32">
        <v>18945</v>
      </c>
      <c r="J43" s="32">
        <v>11367</v>
      </c>
      <c r="K43" s="32">
        <v>7578</v>
      </c>
    </row>
    <row r="44" spans="1:11">
      <c r="A44" s="30"/>
      <c r="B44" s="35"/>
      <c r="C44" s="30"/>
      <c r="D44" s="61" t="s">
        <v>84</v>
      </c>
      <c r="E44" s="30">
        <v>74</v>
      </c>
      <c r="F44" s="30">
        <v>126</v>
      </c>
      <c r="G44" s="30">
        <f>F44*120</f>
        <v>15120</v>
      </c>
      <c r="H44" s="30">
        <v>0</v>
      </c>
      <c r="I44" s="32">
        <f t="shared" ref="I44:I48" si="32">G44*50%</f>
        <v>7560</v>
      </c>
      <c r="J44" s="32">
        <f t="shared" ref="J44:J48" si="33">G44*30%</f>
        <v>4536</v>
      </c>
      <c r="K44" s="32">
        <f t="shared" ref="K44:K48" si="34">G44*20%</f>
        <v>3024</v>
      </c>
    </row>
    <row r="45" spans="1:11">
      <c r="A45" s="30"/>
      <c r="B45" s="35"/>
      <c r="C45" s="30"/>
      <c r="D45" s="33" t="s">
        <v>19</v>
      </c>
      <c r="E45" s="33">
        <f t="shared" ref="E45:K45" si="35">SUM(E43:E44)</f>
        <v>91</v>
      </c>
      <c r="F45" s="33">
        <f t="shared" si="35"/>
        <v>1389</v>
      </c>
      <c r="G45" s="33">
        <f t="shared" si="35"/>
        <v>53010</v>
      </c>
      <c r="H45" s="33">
        <f t="shared" si="35"/>
        <v>0</v>
      </c>
      <c r="I45" s="34">
        <f t="shared" si="35"/>
        <v>26505</v>
      </c>
      <c r="J45" s="34">
        <f t="shared" si="35"/>
        <v>15903</v>
      </c>
      <c r="K45" s="34">
        <f t="shared" si="35"/>
        <v>10602</v>
      </c>
    </row>
    <row r="46" spans="1:11">
      <c r="A46" s="30">
        <v>19</v>
      </c>
      <c r="B46" s="35"/>
      <c r="C46" s="30" t="s">
        <v>55</v>
      </c>
      <c r="D46" s="59" t="s">
        <v>83</v>
      </c>
      <c r="E46" s="30">
        <v>3</v>
      </c>
      <c r="F46" s="30">
        <v>22</v>
      </c>
      <c r="G46" s="59">
        <f t="shared" ref="G46:G50" si="36">F46*30</f>
        <v>660</v>
      </c>
      <c r="H46" s="59">
        <v>0</v>
      </c>
      <c r="I46" s="70">
        <f t="shared" si="32"/>
        <v>330</v>
      </c>
      <c r="J46" s="70">
        <f t="shared" si="33"/>
        <v>198</v>
      </c>
      <c r="K46" s="70">
        <f t="shared" si="34"/>
        <v>132</v>
      </c>
    </row>
    <row r="47" spans="1:11">
      <c r="A47" s="30"/>
      <c r="B47" s="35"/>
      <c r="C47" s="30"/>
      <c r="D47" s="33" t="s">
        <v>19</v>
      </c>
      <c r="E47" s="33">
        <f t="shared" ref="E47:K47" si="37">SUM(E46)</f>
        <v>3</v>
      </c>
      <c r="F47" s="33">
        <f t="shared" si="37"/>
        <v>22</v>
      </c>
      <c r="G47" s="33">
        <f t="shared" si="37"/>
        <v>660</v>
      </c>
      <c r="H47" s="33">
        <f t="shared" si="37"/>
        <v>0</v>
      </c>
      <c r="I47" s="34">
        <f t="shared" si="37"/>
        <v>330</v>
      </c>
      <c r="J47" s="34">
        <f t="shared" si="37"/>
        <v>198</v>
      </c>
      <c r="K47" s="34">
        <f t="shared" si="37"/>
        <v>132</v>
      </c>
    </row>
    <row r="48" spans="1:11">
      <c r="A48" s="64">
        <v>20</v>
      </c>
      <c r="B48" s="35"/>
      <c r="C48" s="64" t="s">
        <v>56</v>
      </c>
      <c r="D48" s="61" t="s">
        <v>83</v>
      </c>
      <c r="E48" s="30">
        <v>8</v>
      </c>
      <c r="F48" s="30">
        <v>85</v>
      </c>
      <c r="G48" s="59">
        <f t="shared" si="36"/>
        <v>2550</v>
      </c>
      <c r="H48" s="59">
        <v>0</v>
      </c>
      <c r="I48" s="70">
        <f t="shared" si="32"/>
        <v>1275</v>
      </c>
      <c r="J48" s="70">
        <f t="shared" si="33"/>
        <v>765</v>
      </c>
      <c r="K48" s="70">
        <f t="shared" si="34"/>
        <v>510</v>
      </c>
    </row>
    <row r="49" spans="1:11">
      <c r="A49" s="64"/>
      <c r="B49" s="35"/>
      <c r="C49" s="64"/>
      <c r="D49" s="33" t="s">
        <v>19</v>
      </c>
      <c r="E49" s="33">
        <f t="shared" ref="E49:K49" si="38">SUM(E48)</f>
        <v>8</v>
      </c>
      <c r="F49" s="33">
        <f t="shared" si="38"/>
        <v>85</v>
      </c>
      <c r="G49" s="33">
        <f t="shared" si="38"/>
        <v>2550</v>
      </c>
      <c r="H49" s="33">
        <f t="shared" si="38"/>
        <v>0</v>
      </c>
      <c r="I49" s="34">
        <f t="shared" si="38"/>
        <v>1275</v>
      </c>
      <c r="J49" s="34">
        <f t="shared" si="38"/>
        <v>765</v>
      </c>
      <c r="K49" s="34">
        <f t="shared" si="38"/>
        <v>510</v>
      </c>
    </row>
    <row r="50" spans="1:11">
      <c r="A50" s="64">
        <v>21</v>
      </c>
      <c r="B50" s="35"/>
      <c r="C50" s="64" t="s">
        <v>57</v>
      </c>
      <c r="D50" s="61" t="s">
        <v>83</v>
      </c>
      <c r="E50" s="30">
        <v>8</v>
      </c>
      <c r="F50" s="30">
        <v>100</v>
      </c>
      <c r="G50" s="59">
        <f t="shared" si="36"/>
        <v>3000</v>
      </c>
      <c r="H50" s="59">
        <v>0</v>
      </c>
      <c r="I50" s="70">
        <f>G50*50%</f>
        <v>1500</v>
      </c>
      <c r="J50" s="70">
        <f>G50*30%</f>
        <v>900</v>
      </c>
      <c r="K50" s="70">
        <f>G50*20%</f>
        <v>600</v>
      </c>
    </row>
    <row r="51" spans="1:11">
      <c r="A51" s="64"/>
      <c r="B51" s="35"/>
      <c r="C51" s="64"/>
      <c r="D51" s="33" t="s">
        <v>19</v>
      </c>
      <c r="E51" s="33">
        <f t="shared" ref="E51:K51" si="39">SUM(E50)</f>
        <v>8</v>
      </c>
      <c r="F51" s="33">
        <f t="shared" si="39"/>
        <v>100</v>
      </c>
      <c r="G51" s="33">
        <f t="shared" si="39"/>
        <v>3000</v>
      </c>
      <c r="H51" s="33">
        <f t="shared" si="39"/>
        <v>0</v>
      </c>
      <c r="I51" s="34">
        <f t="shared" si="39"/>
        <v>1500</v>
      </c>
      <c r="J51" s="34">
        <f t="shared" si="39"/>
        <v>900</v>
      </c>
      <c r="K51" s="34">
        <f t="shared" si="39"/>
        <v>600</v>
      </c>
    </row>
    <row r="52" customHeight="1" spans="1:11">
      <c r="A52" s="30">
        <v>22</v>
      </c>
      <c r="B52" s="35" t="s">
        <v>58</v>
      </c>
      <c r="C52" s="30" t="s">
        <v>88</v>
      </c>
      <c r="D52" s="30" t="s">
        <v>83</v>
      </c>
      <c r="E52" s="30">
        <v>30</v>
      </c>
      <c r="F52" s="30">
        <v>2855</v>
      </c>
      <c r="G52" s="30">
        <v>85650</v>
      </c>
      <c r="H52" s="30">
        <v>0</v>
      </c>
      <c r="I52" s="32">
        <v>42825</v>
      </c>
      <c r="J52" s="32">
        <v>25695</v>
      </c>
      <c r="K52" s="32">
        <v>17130</v>
      </c>
    </row>
    <row r="53" spans="1:11">
      <c r="A53" s="30"/>
      <c r="B53" s="35"/>
      <c r="C53" s="30"/>
      <c r="D53" s="61" t="s">
        <v>84</v>
      </c>
      <c r="E53" s="30">
        <v>29</v>
      </c>
      <c r="F53" s="30">
        <v>72</v>
      </c>
      <c r="G53" s="30">
        <f>F53*120</f>
        <v>8640</v>
      </c>
      <c r="H53" s="30">
        <v>0</v>
      </c>
      <c r="I53" s="32">
        <f>G53*50%</f>
        <v>4320</v>
      </c>
      <c r="J53" s="32">
        <f>G53*30%</f>
        <v>2592</v>
      </c>
      <c r="K53" s="32">
        <f>G53*20%</f>
        <v>1728</v>
      </c>
    </row>
    <row r="54" spans="1:11">
      <c r="A54" s="30"/>
      <c r="B54" s="35"/>
      <c r="C54" s="30"/>
      <c r="D54" s="33" t="s">
        <v>19</v>
      </c>
      <c r="E54" s="33">
        <f t="shared" ref="E54:K54" si="40">SUM(E52:E53)</f>
        <v>59</v>
      </c>
      <c r="F54" s="33">
        <f t="shared" si="40"/>
        <v>2927</v>
      </c>
      <c r="G54" s="33">
        <f t="shared" si="40"/>
        <v>94290</v>
      </c>
      <c r="H54" s="33">
        <f t="shared" si="40"/>
        <v>0</v>
      </c>
      <c r="I54" s="34">
        <f t="shared" si="40"/>
        <v>47145</v>
      </c>
      <c r="J54" s="34">
        <f t="shared" si="40"/>
        <v>28287</v>
      </c>
      <c r="K54" s="34">
        <f t="shared" si="40"/>
        <v>18858</v>
      </c>
    </row>
    <row r="55" spans="1:11">
      <c r="A55" s="30">
        <v>23</v>
      </c>
      <c r="B55" s="35"/>
      <c r="C55" s="30" t="s">
        <v>62</v>
      </c>
      <c r="D55" s="30" t="s">
        <v>83</v>
      </c>
      <c r="E55" s="30">
        <v>55</v>
      </c>
      <c r="F55" s="30">
        <v>4900</v>
      </c>
      <c r="G55" s="30">
        <v>147000</v>
      </c>
      <c r="H55" s="30">
        <v>0</v>
      </c>
      <c r="I55" s="32">
        <v>73500</v>
      </c>
      <c r="J55" s="32">
        <v>44100</v>
      </c>
      <c r="K55" s="32">
        <v>29400</v>
      </c>
    </row>
    <row r="56" spans="1:11">
      <c r="A56" s="30"/>
      <c r="B56" s="35"/>
      <c r="C56" s="30"/>
      <c r="D56" s="33" t="s">
        <v>19</v>
      </c>
      <c r="E56" s="33">
        <f t="shared" ref="E56:K56" si="41">SUM(E55)</f>
        <v>55</v>
      </c>
      <c r="F56" s="33">
        <f t="shared" si="41"/>
        <v>4900</v>
      </c>
      <c r="G56" s="33">
        <f t="shared" si="41"/>
        <v>147000</v>
      </c>
      <c r="H56" s="33">
        <f t="shared" si="41"/>
        <v>0</v>
      </c>
      <c r="I56" s="34">
        <f t="shared" si="41"/>
        <v>73500</v>
      </c>
      <c r="J56" s="34">
        <f t="shared" si="41"/>
        <v>44100</v>
      </c>
      <c r="K56" s="34">
        <f t="shared" si="41"/>
        <v>29400</v>
      </c>
    </row>
    <row r="57" spans="1:11">
      <c r="A57" s="30">
        <v>24</v>
      </c>
      <c r="B57" s="35"/>
      <c r="C57" s="30" t="s">
        <v>59</v>
      </c>
      <c r="D57" s="30" t="s">
        <v>83</v>
      </c>
      <c r="E57" s="30">
        <v>22</v>
      </c>
      <c r="F57" s="30">
        <v>878</v>
      </c>
      <c r="G57" s="59">
        <f>F57*30</f>
        <v>26340</v>
      </c>
      <c r="H57" s="59">
        <v>0</v>
      </c>
      <c r="I57" s="70">
        <f>G57*50%</f>
        <v>13170</v>
      </c>
      <c r="J57" s="70">
        <f>G57*30%</f>
        <v>7902</v>
      </c>
      <c r="K57" s="70">
        <f>G57*20%</f>
        <v>5268</v>
      </c>
    </row>
    <row r="58" spans="1:11">
      <c r="A58" s="30"/>
      <c r="B58" s="35"/>
      <c r="C58" s="30"/>
      <c r="D58" s="33" t="s">
        <v>19</v>
      </c>
      <c r="E58" s="33">
        <f t="shared" ref="E58:K58" si="42">SUM(E57)</f>
        <v>22</v>
      </c>
      <c r="F58" s="33">
        <f t="shared" si="42"/>
        <v>878</v>
      </c>
      <c r="G58" s="33">
        <f t="shared" si="42"/>
        <v>26340</v>
      </c>
      <c r="H58" s="33">
        <f t="shared" si="42"/>
        <v>0</v>
      </c>
      <c r="I58" s="34">
        <f t="shared" si="42"/>
        <v>13170</v>
      </c>
      <c r="J58" s="34">
        <f t="shared" si="42"/>
        <v>7902</v>
      </c>
      <c r="K58" s="34">
        <f t="shared" si="42"/>
        <v>5268</v>
      </c>
    </row>
    <row r="59" spans="1:11">
      <c r="A59" s="65">
        <v>25</v>
      </c>
      <c r="B59" s="35"/>
      <c r="C59" s="65" t="s">
        <v>63</v>
      </c>
      <c r="D59" s="61" t="s">
        <v>83</v>
      </c>
      <c r="E59" s="30">
        <v>5</v>
      </c>
      <c r="F59" s="30">
        <v>62</v>
      </c>
      <c r="G59" s="59">
        <f>F59*30</f>
        <v>1860</v>
      </c>
      <c r="H59" s="59">
        <v>0</v>
      </c>
      <c r="I59" s="70">
        <f>G59*50%</f>
        <v>930</v>
      </c>
      <c r="J59" s="70">
        <f>G59*30%</f>
        <v>558</v>
      </c>
      <c r="K59" s="70">
        <f>G59*20%</f>
        <v>372</v>
      </c>
    </row>
    <row r="60" spans="1:11">
      <c r="A60" s="65"/>
      <c r="B60" s="35"/>
      <c r="C60" s="65"/>
      <c r="D60" s="33" t="s">
        <v>19</v>
      </c>
      <c r="E60" s="33">
        <f t="shared" ref="E60:K60" si="43">SUM(E59)</f>
        <v>5</v>
      </c>
      <c r="F60" s="33">
        <f t="shared" si="43"/>
        <v>62</v>
      </c>
      <c r="G60" s="33">
        <f t="shared" si="43"/>
        <v>1860</v>
      </c>
      <c r="H60" s="33">
        <f t="shared" si="43"/>
        <v>0</v>
      </c>
      <c r="I60" s="34">
        <f t="shared" si="43"/>
        <v>930</v>
      </c>
      <c r="J60" s="34">
        <f t="shared" si="43"/>
        <v>558</v>
      </c>
      <c r="K60" s="34">
        <f t="shared" si="43"/>
        <v>372</v>
      </c>
    </row>
    <row r="61" spans="1:11">
      <c r="A61" s="30">
        <v>26</v>
      </c>
      <c r="B61" s="35"/>
      <c r="C61" s="30" t="s">
        <v>60</v>
      </c>
      <c r="D61" s="30" t="s">
        <v>83</v>
      </c>
      <c r="E61" s="30">
        <v>38</v>
      </c>
      <c r="F61" s="30">
        <v>3619</v>
      </c>
      <c r="G61" s="30">
        <v>108570</v>
      </c>
      <c r="H61" s="30">
        <v>0</v>
      </c>
      <c r="I61" s="32">
        <v>54285</v>
      </c>
      <c r="J61" s="32">
        <v>32571</v>
      </c>
      <c r="K61" s="32">
        <v>21714</v>
      </c>
    </row>
    <row r="62" spans="1:11">
      <c r="A62" s="30"/>
      <c r="B62" s="35"/>
      <c r="C62" s="30"/>
      <c r="D62" s="33" t="s">
        <v>19</v>
      </c>
      <c r="E62" s="33">
        <f t="shared" ref="E62:K62" si="44">SUM(E61)</f>
        <v>38</v>
      </c>
      <c r="F62" s="33">
        <f t="shared" si="44"/>
        <v>3619</v>
      </c>
      <c r="G62" s="33">
        <f t="shared" si="44"/>
        <v>108570</v>
      </c>
      <c r="H62" s="33">
        <f t="shared" si="44"/>
        <v>0</v>
      </c>
      <c r="I62" s="34">
        <f t="shared" si="44"/>
        <v>54285</v>
      </c>
      <c r="J62" s="34">
        <f t="shared" si="44"/>
        <v>32571</v>
      </c>
      <c r="K62" s="34">
        <f t="shared" si="44"/>
        <v>21714</v>
      </c>
    </row>
    <row r="63" spans="1:11">
      <c r="A63" s="30">
        <v>27</v>
      </c>
      <c r="B63" s="35"/>
      <c r="C63" s="30" t="s">
        <v>61</v>
      </c>
      <c r="D63" s="30" t="s">
        <v>83</v>
      </c>
      <c r="E63" s="30">
        <v>8</v>
      </c>
      <c r="F63" s="30">
        <v>2433</v>
      </c>
      <c r="G63" s="59">
        <v>72990</v>
      </c>
      <c r="H63" s="59">
        <v>0</v>
      </c>
      <c r="I63" s="70">
        <v>36495</v>
      </c>
      <c r="J63" s="70">
        <v>21897</v>
      </c>
      <c r="K63" s="70">
        <v>14598</v>
      </c>
    </row>
    <row r="64" spans="1:11">
      <c r="A64" s="30"/>
      <c r="B64" s="35"/>
      <c r="C64" s="30"/>
      <c r="D64" s="30" t="s">
        <v>84</v>
      </c>
      <c r="E64" s="30">
        <v>1</v>
      </c>
      <c r="F64" s="30">
        <v>500</v>
      </c>
      <c r="G64" s="30">
        <f>F64*120</f>
        <v>60000</v>
      </c>
      <c r="H64" s="30">
        <v>0</v>
      </c>
      <c r="I64" s="32">
        <f>G64*0.5</f>
        <v>30000</v>
      </c>
      <c r="J64" s="32">
        <f>G64*0.3</f>
        <v>18000</v>
      </c>
      <c r="K64" s="32">
        <f>G64*0.2</f>
        <v>12000</v>
      </c>
    </row>
    <row r="65" spans="1:11">
      <c r="A65" s="30"/>
      <c r="B65" s="35"/>
      <c r="C65" s="30"/>
      <c r="D65" s="33" t="s">
        <v>19</v>
      </c>
      <c r="E65" s="33">
        <f t="shared" ref="E65:K65" si="45">SUM(E63:E64)</f>
        <v>9</v>
      </c>
      <c r="F65" s="33">
        <f t="shared" si="45"/>
        <v>2933</v>
      </c>
      <c r="G65" s="33">
        <f t="shared" si="45"/>
        <v>132990</v>
      </c>
      <c r="H65" s="33">
        <f t="shared" si="45"/>
        <v>0</v>
      </c>
      <c r="I65" s="34">
        <f t="shared" si="45"/>
        <v>66495</v>
      </c>
      <c r="J65" s="34">
        <f t="shared" si="45"/>
        <v>39897</v>
      </c>
      <c r="K65" s="34">
        <f t="shared" si="45"/>
        <v>26598</v>
      </c>
    </row>
    <row r="66" spans="1:11">
      <c r="A66" s="30">
        <v>28</v>
      </c>
      <c r="B66" s="35"/>
      <c r="C66" s="30" t="s">
        <v>65</v>
      </c>
      <c r="D66" s="30" t="s">
        <v>83</v>
      </c>
      <c r="E66" s="30">
        <v>11</v>
      </c>
      <c r="F66" s="30">
        <v>643</v>
      </c>
      <c r="G66" s="30">
        <v>19290</v>
      </c>
      <c r="H66" s="30">
        <v>0</v>
      </c>
      <c r="I66" s="32">
        <v>9645</v>
      </c>
      <c r="J66" s="32">
        <v>5787</v>
      </c>
      <c r="K66" s="32">
        <v>3858</v>
      </c>
    </row>
    <row r="67" spans="1:11">
      <c r="A67" s="30"/>
      <c r="B67" s="35"/>
      <c r="C67" s="30"/>
      <c r="D67" s="33" t="s">
        <v>19</v>
      </c>
      <c r="E67" s="33">
        <f t="shared" ref="E67:K67" si="46">SUM(E66)</f>
        <v>11</v>
      </c>
      <c r="F67" s="33">
        <f t="shared" si="46"/>
        <v>643</v>
      </c>
      <c r="G67" s="33">
        <f t="shared" si="46"/>
        <v>19290</v>
      </c>
      <c r="H67" s="33">
        <f t="shared" si="46"/>
        <v>0</v>
      </c>
      <c r="I67" s="34">
        <f t="shared" si="46"/>
        <v>9645</v>
      </c>
      <c r="J67" s="34">
        <f t="shared" si="46"/>
        <v>5787</v>
      </c>
      <c r="K67" s="34">
        <f t="shared" si="46"/>
        <v>3858</v>
      </c>
    </row>
    <row r="68" spans="1:11">
      <c r="A68" s="65">
        <v>29</v>
      </c>
      <c r="B68" s="35"/>
      <c r="C68" s="65" t="s">
        <v>66</v>
      </c>
      <c r="D68" s="61" t="s">
        <v>83</v>
      </c>
      <c r="E68" s="30">
        <v>7</v>
      </c>
      <c r="F68" s="30">
        <v>137</v>
      </c>
      <c r="G68" s="59">
        <f t="shared" ref="G68:G73" si="47">F68*30</f>
        <v>4110</v>
      </c>
      <c r="H68" s="59">
        <v>0</v>
      </c>
      <c r="I68" s="70">
        <f>G68*50%</f>
        <v>2055</v>
      </c>
      <c r="J68" s="70">
        <f>G68*30%</f>
        <v>1233</v>
      </c>
      <c r="K68" s="70">
        <f>G68*20%</f>
        <v>822</v>
      </c>
    </row>
    <row r="69" spans="1:11">
      <c r="A69" s="65"/>
      <c r="B69" s="35"/>
      <c r="C69" s="65"/>
      <c r="D69" s="33" t="s">
        <v>19</v>
      </c>
      <c r="E69" s="33">
        <f t="shared" ref="E69:K69" si="48">SUM(E68)</f>
        <v>7</v>
      </c>
      <c r="F69" s="33">
        <f t="shared" si="48"/>
        <v>137</v>
      </c>
      <c r="G69" s="33">
        <f t="shared" si="48"/>
        <v>4110</v>
      </c>
      <c r="H69" s="33">
        <f t="shared" si="48"/>
        <v>0</v>
      </c>
      <c r="I69" s="34">
        <f t="shared" si="48"/>
        <v>2055</v>
      </c>
      <c r="J69" s="34">
        <f t="shared" si="48"/>
        <v>1233</v>
      </c>
      <c r="K69" s="34">
        <f t="shared" si="48"/>
        <v>822</v>
      </c>
    </row>
    <row r="70" spans="1:11">
      <c r="A70" s="30">
        <v>30</v>
      </c>
      <c r="B70" s="35"/>
      <c r="C70" s="30" t="s">
        <v>68</v>
      </c>
      <c r="D70" s="30" t="s">
        <v>83</v>
      </c>
      <c r="E70" s="30">
        <v>1</v>
      </c>
      <c r="F70" s="30">
        <v>1500</v>
      </c>
      <c r="G70" s="30">
        <f t="shared" si="47"/>
        <v>45000</v>
      </c>
      <c r="H70" s="30">
        <v>0</v>
      </c>
      <c r="I70" s="32">
        <f>G70*0.5</f>
        <v>22500</v>
      </c>
      <c r="J70" s="32">
        <f>G70*0.3</f>
        <v>13500</v>
      </c>
      <c r="K70" s="32">
        <f>G70*0.2</f>
        <v>9000</v>
      </c>
    </row>
    <row r="71" spans="1:11">
      <c r="A71" s="30"/>
      <c r="B71" s="35"/>
      <c r="C71" s="30"/>
      <c r="D71" s="30" t="s">
        <v>84</v>
      </c>
      <c r="E71" s="30">
        <v>1</v>
      </c>
      <c r="F71" s="30">
        <v>596</v>
      </c>
      <c r="G71" s="30">
        <f>F71*120</f>
        <v>71520</v>
      </c>
      <c r="H71" s="30">
        <v>0</v>
      </c>
      <c r="I71" s="32">
        <f>G71*0.5</f>
        <v>35760</v>
      </c>
      <c r="J71" s="32">
        <f>G71*0.3</f>
        <v>21456</v>
      </c>
      <c r="K71" s="32">
        <f>G71*0.2</f>
        <v>14304</v>
      </c>
    </row>
    <row r="72" spans="1:11">
      <c r="A72" s="30"/>
      <c r="B72" s="35"/>
      <c r="C72" s="30"/>
      <c r="D72" s="33" t="s">
        <v>19</v>
      </c>
      <c r="E72" s="33">
        <f t="shared" ref="E72:K72" si="49">SUM(E70:E71)</f>
        <v>2</v>
      </c>
      <c r="F72" s="33">
        <f t="shared" si="49"/>
        <v>2096</v>
      </c>
      <c r="G72" s="33">
        <f t="shared" si="49"/>
        <v>116520</v>
      </c>
      <c r="H72" s="33">
        <f t="shared" si="49"/>
        <v>0</v>
      </c>
      <c r="I72" s="34">
        <f t="shared" si="49"/>
        <v>58260</v>
      </c>
      <c r="J72" s="34">
        <f t="shared" si="49"/>
        <v>34956</v>
      </c>
      <c r="K72" s="34">
        <f t="shared" si="49"/>
        <v>23304</v>
      </c>
    </row>
    <row r="73" spans="1:11">
      <c r="A73" s="65">
        <v>31</v>
      </c>
      <c r="B73" s="35"/>
      <c r="C73" s="65" t="s">
        <v>67</v>
      </c>
      <c r="D73" s="61" t="s">
        <v>83</v>
      </c>
      <c r="E73" s="30">
        <v>8</v>
      </c>
      <c r="F73" s="30">
        <v>205</v>
      </c>
      <c r="G73" s="59">
        <f t="shared" si="47"/>
        <v>6150</v>
      </c>
      <c r="H73" s="59">
        <v>0</v>
      </c>
      <c r="I73" s="70">
        <f>G73*50%</f>
        <v>3075</v>
      </c>
      <c r="J73" s="70">
        <f>G73*30%</f>
        <v>1845</v>
      </c>
      <c r="K73" s="70">
        <f>G73*20%</f>
        <v>1230</v>
      </c>
    </row>
    <row r="74" spans="1:11">
      <c r="A74" s="65"/>
      <c r="B74" s="35"/>
      <c r="C74" s="65"/>
      <c r="D74" s="61" t="s">
        <v>84</v>
      </c>
      <c r="E74" s="30">
        <v>22</v>
      </c>
      <c r="F74" s="30">
        <v>40</v>
      </c>
      <c r="G74" s="30">
        <f>F74*120</f>
        <v>4800</v>
      </c>
      <c r="H74" s="30">
        <v>0</v>
      </c>
      <c r="I74" s="32">
        <f>G74*50%</f>
        <v>2400</v>
      </c>
      <c r="J74" s="32">
        <f>G74*30%</f>
        <v>1440</v>
      </c>
      <c r="K74" s="32">
        <f>G74*20%</f>
        <v>960</v>
      </c>
    </row>
    <row r="75" spans="1:11">
      <c r="A75" s="65"/>
      <c r="B75" s="35"/>
      <c r="C75" s="65"/>
      <c r="D75" s="33" t="s">
        <v>19</v>
      </c>
      <c r="E75" s="33">
        <f t="shared" ref="E75:K75" si="50">SUM(E73:E74)</f>
        <v>30</v>
      </c>
      <c r="F75" s="33">
        <f t="shared" si="50"/>
        <v>245</v>
      </c>
      <c r="G75" s="33">
        <f t="shared" si="50"/>
        <v>10950</v>
      </c>
      <c r="H75" s="33">
        <f t="shared" si="50"/>
        <v>0</v>
      </c>
      <c r="I75" s="34">
        <f t="shared" si="50"/>
        <v>5475</v>
      </c>
      <c r="J75" s="34">
        <f t="shared" si="50"/>
        <v>3285</v>
      </c>
      <c r="K75" s="34">
        <f t="shared" si="50"/>
        <v>2190</v>
      </c>
    </row>
    <row r="76" spans="1:11">
      <c r="A76" s="30">
        <v>32</v>
      </c>
      <c r="B76" s="35" t="s">
        <v>69</v>
      </c>
      <c r="C76" s="30" t="s">
        <v>70</v>
      </c>
      <c r="D76" s="30" t="s">
        <v>89</v>
      </c>
      <c r="E76" s="30">
        <v>1</v>
      </c>
      <c r="F76" s="30">
        <v>1000</v>
      </c>
      <c r="G76" s="30">
        <f>F76*60</f>
        <v>60000</v>
      </c>
      <c r="H76" s="30">
        <f>G76*0.5</f>
        <v>30000</v>
      </c>
      <c r="I76" s="32">
        <f>G76*0.3</f>
        <v>18000</v>
      </c>
      <c r="J76" s="32">
        <f>G76*0.1</f>
        <v>6000</v>
      </c>
      <c r="K76" s="32">
        <f>G76*0.1</f>
        <v>6000</v>
      </c>
    </row>
    <row r="77" spans="1:11">
      <c r="A77" s="30"/>
      <c r="B77" s="35"/>
      <c r="C77" s="30"/>
      <c r="D77" s="30" t="s">
        <v>83</v>
      </c>
      <c r="E77" s="30">
        <v>7</v>
      </c>
      <c r="F77" s="30">
        <v>185</v>
      </c>
      <c r="G77" s="30">
        <f>F77*30</f>
        <v>5550</v>
      </c>
      <c r="H77" s="30">
        <v>0</v>
      </c>
      <c r="I77" s="32">
        <f>G77*0.5</f>
        <v>2775</v>
      </c>
      <c r="J77" s="32">
        <f>G77*0.3</f>
        <v>1665</v>
      </c>
      <c r="K77" s="32">
        <f>G77*0.2</f>
        <v>1110</v>
      </c>
    </row>
    <row r="78" spans="1:11">
      <c r="A78" s="30"/>
      <c r="B78" s="35"/>
      <c r="C78" s="30"/>
      <c r="D78" s="33" t="s">
        <v>19</v>
      </c>
      <c r="E78" s="33">
        <f t="shared" ref="E78:K78" si="51">SUM(E76:E77)</f>
        <v>8</v>
      </c>
      <c r="F78" s="33">
        <f t="shared" si="51"/>
        <v>1185</v>
      </c>
      <c r="G78" s="33">
        <f t="shared" si="51"/>
        <v>65550</v>
      </c>
      <c r="H78" s="33">
        <f t="shared" si="51"/>
        <v>30000</v>
      </c>
      <c r="I78" s="34">
        <f t="shared" si="51"/>
        <v>20775</v>
      </c>
      <c r="J78" s="34">
        <f t="shared" si="51"/>
        <v>7665</v>
      </c>
      <c r="K78" s="34">
        <f t="shared" si="51"/>
        <v>7110</v>
      </c>
    </row>
    <row r="79" ht="14.25" customHeight="1" spans="1:11">
      <c r="A79" s="65">
        <v>33</v>
      </c>
      <c r="B79" s="35"/>
      <c r="C79" s="65" t="s">
        <v>90</v>
      </c>
      <c r="D79" s="30" t="s">
        <v>84</v>
      </c>
      <c r="E79" s="30">
        <v>13</v>
      </c>
      <c r="F79" s="30">
        <v>20</v>
      </c>
      <c r="G79" s="30">
        <f>F79*120</f>
        <v>2400</v>
      </c>
      <c r="H79" s="30">
        <v>0</v>
      </c>
      <c r="I79" s="32">
        <f t="shared" ref="I79:I84" si="52">G79*50%</f>
        <v>1200</v>
      </c>
      <c r="J79" s="32">
        <f t="shared" ref="J79:J84" si="53">G79*30%</f>
        <v>720</v>
      </c>
      <c r="K79" s="32">
        <f t="shared" ref="K79:K84" si="54">G79*20%</f>
        <v>480</v>
      </c>
    </row>
    <row r="80" spans="1:11">
      <c r="A80" s="65"/>
      <c r="B80" s="35"/>
      <c r="C80" s="65"/>
      <c r="D80" s="33" t="s">
        <v>19</v>
      </c>
      <c r="E80" s="33">
        <f t="shared" ref="E80:K80" si="55">SUM(E79)</f>
        <v>13</v>
      </c>
      <c r="F80" s="33">
        <f t="shared" si="55"/>
        <v>20</v>
      </c>
      <c r="G80" s="33">
        <f t="shared" si="55"/>
        <v>2400</v>
      </c>
      <c r="H80" s="33">
        <f t="shared" si="55"/>
        <v>0</v>
      </c>
      <c r="I80" s="34">
        <f t="shared" si="55"/>
        <v>1200</v>
      </c>
      <c r="J80" s="34">
        <f t="shared" si="55"/>
        <v>720</v>
      </c>
      <c r="K80" s="34">
        <f t="shared" si="55"/>
        <v>480</v>
      </c>
    </row>
    <row r="81" spans="1:11">
      <c r="A81" s="30">
        <v>34</v>
      </c>
      <c r="B81" s="35"/>
      <c r="C81" s="30" t="s">
        <v>72</v>
      </c>
      <c r="D81" s="30" t="s">
        <v>83</v>
      </c>
      <c r="E81" s="30">
        <v>14</v>
      </c>
      <c r="F81" s="30">
        <v>466</v>
      </c>
      <c r="G81" s="30">
        <v>13980</v>
      </c>
      <c r="H81" s="30">
        <v>0</v>
      </c>
      <c r="I81" s="32">
        <v>6990</v>
      </c>
      <c r="J81" s="32">
        <v>4194</v>
      </c>
      <c r="K81" s="32">
        <v>2796</v>
      </c>
    </row>
    <row r="82" spans="1:11">
      <c r="A82" s="30"/>
      <c r="B82" s="35"/>
      <c r="C82" s="30"/>
      <c r="D82" s="59" t="s">
        <v>84</v>
      </c>
      <c r="E82" s="30">
        <v>84</v>
      </c>
      <c r="F82" s="30">
        <v>148</v>
      </c>
      <c r="G82" s="30">
        <f>F82*120</f>
        <v>17760</v>
      </c>
      <c r="H82" s="30">
        <v>0</v>
      </c>
      <c r="I82" s="32">
        <f t="shared" si="52"/>
        <v>8880</v>
      </c>
      <c r="J82" s="32">
        <f t="shared" si="53"/>
        <v>5328</v>
      </c>
      <c r="K82" s="32">
        <f t="shared" si="54"/>
        <v>3552</v>
      </c>
    </row>
    <row r="83" spans="1:11">
      <c r="A83" s="30"/>
      <c r="B83" s="35"/>
      <c r="C83" s="30"/>
      <c r="D83" s="33" t="s">
        <v>19</v>
      </c>
      <c r="E83" s="33">
        <f t="shared" ref="E83:K83" si="56">SUM(E81:E82)</f>
        <v>98</v>
      </c>
      <c r="F83" s="33">
        <f t="shared" si="56"/>
        <v>614</v>
      </c>
      <c r="G83" s="33">
        <f t="shared" si="56"/>
        <v>31740</v>
      </c>
      <c r="H83" s="33">
        <f t="shared" si="56"/>
        <v>0</v>
      </c>
      <c r="I83" s="34">
        <f t="shared" si="56"/>
        <v>15870</v>
      </c>
      <c r="J83" s="34">
        <f t="shared" si="56"/>
        <v>9522</v>
      </c>
      <c r="K83" s="34">
        <f t="shared" si="56"/>
        <v>6348</v>
      </c>
    </row>
    <row r="84" spans="1:11">
      <c r="A84" s="65">
        <v>35</v>
      </c>
      <c r="B84" s="35"/>
      <c r="C84" s="65" t="s">
        <v>75</v>
      </c>
      <c r="D84" s="59" t="s">
        <v>83</v>
      </c>
      <c r="E84" s="30">
        <v>5</v>
      </c>
      <c r="F84" s="47">
        <v>35</v>
      </c>
      <c r="G84" s="59">
        <f>F84*30</f>
        <v>1050</v>
      </c>
      <c r="H84" s="59">
        <v>0</v>
      </c>
      <c r="I84" s="70">
        <f t="shared" si="52"/>
        <v>525</v>
      </c>
      <c r="J84" s="70">
        <f t="shared" si="53"/>
        <v>315</v>
      </c>
      <c r="K84" s="70">
        <f t="shared" si="54"/>
        <v>210</v>
      </c>
    </row>
    <row r="85" spans="1:11">
      <c r="A85" s="65"/>
      <c r="B85" s="35"/>
      <c r="C85" s="65"/>
      <c r="D85" s="33" t="s">
        <v>19</v>
      </c>
      <c r="E85" s="33">
        <f t="shared" ref="E85:K85" si="57">SUM(E84)</f>
        <v>5</v>
      </c>
      <c r="F85" s="33">
        <f t="shared" si="57"/>
        <v>35</v>
      </c>
      <c r="G85" s="33">
        <f t="shared" si="57"/>
        <v>1050</v>
      </c>
      <c r="H85" s="33">
        <f t="shared" si="57"/>
        <v>0</v>
      </c>
      <c r="I85" s="34">
        <f t="shared" si="57"/>
        <v>525</v>
      </c>
      <c r="J85" s="34">
        <f t="shared" si="57"/>
        <v>315</v>
      </c>
      <c r="K85" s="34">
        <f t="shared" si="57"/>
        <v>210</v>
      </c>
    </row>
    <row r="86" spans="1:11">
      <c r="A86" s="65">
        <v>36</v>
      </c>
      <c r="B86" s="35"/>
      <c r="C86" s="65" t="s">
        <v>78</v>
      </c>
      <c r="D86" s="61" t="s">
        <v>84</v>
      </c>
      <c r="E86" s="61">
        <v>30</v>
      </c>
      <c r="F86" s="61">
        <v>36</v>
      </c>
      <c r="G86" s="30">
        <f>F86*120</f>
        <v>4320</v>
      </c>
      <c r="H86" s="30">
        <v>0</v>
      </c>
      <c r="I86" s="32">
        <f>G86*50%</f>
        <v>2160</v>
      </c>
      <c r="J86" s="32">
        <f>G86*30%</f>
        <v>1296</v>
      </c>
      <c r="K86" s="32">
        <f>G86*20%</f>
        <v>864</v>
      </c>
    </row>
    <row r="87" spans="1:11">
      <c r="A87" s="65"/>
      <c r="B87" s="35"/>
      <c r="C87" s="65"/>
      <c r="D87" s="33" t="s">
        <v>19</v>
      </c>
      <c r="E87" s="33">
        <f t="shared" ref="E87:K87" si="58">SUM(E86)</f>
        <v>30</v>
      </c>
      <c r="F87" s="33">
        <f t="shared" si="58"/>
        <v>36</v>
      </c>
      <c r="G87" s="33">
        <f t="shared" si="58"/>
        <v>4320</v>
      </c>
      <c r="H87" s="33">
        <f t="shared" si="58"/>
        <v>0</v>
      </c>
      <c r="I87" s="34">
        <f t="shared" si="58"/>
        <v>2160</v>
      </c>
      <c r="J87" s="34">
        <f t="shared" si="58"/>
        <v>1296</v>
      </c>
      <c r="K87" s="34">
        <f t="shared" si="58"/>
        <v>864</v>
      </c>
    </row>
    <row r="88" s="50" customFormat="1" ht="36" customHeight="1" spans="1:11">
      <c r="A88" s="41" t="s">
        <v>19</v>
      </c>
      <c r="B88" s="41"/>
      <c r="C88" s="41"/>
      <c r="D88" s="41"/>
      <c r="E88" s="41">
        <v>735</v>
      </c>
      <c r="F88" s="41">
        <v>34973</v>
      </c>
      <c r="G88" s="41">
        <v>2285470</v>
      </c>
      <c r="H88" s="41">
        <v>30000</v>
      </c>
      <c r="I88" s="72">
        <v>778635</v>
      </c>
      <c r="J88" s="72">
        <v>1025741</v>
      </c>
      <c r="K88" s="72">
        <v>451094</v>
      </c>
    </row>
  </sheetData>
  <mergeCells count="81">
    <mergeCell ref="A1:K1"/>
    <mergeCell ref="A2:K2"/>
    <mergeCell ref="A3:G3"/>
    <mergeCell ref="H3:K3"/>
    <mergeCell ref="A5:A6"/>
    <mergeCell ref="A7:A9"/>
    <mergeCell ref="A10:A11"/>
    <mergeCell ref="A12:A14"/>
    <mergeCell ref="A15:A17"/>
    <mergeCell ref="A18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5"/>
    <mergeCell ref="A46:A47"/>
    <mergeCell ref="A48:A49"/>
    <mergeCell ref="A50:A51"/>
    <mergeCell ref="A52:A54"/>
    <mergeCell ref="A55:A56"/>
    <mergeCell ref="A57:A58"/>
    <mergeCell ref="A59:A60"/>
    <mergeCell ref="A61:A62"/>
    <mergeCell ref="A63:A65"/>
    <mergeCell ref="A66:A67"/>
    <mergeCell ref="A68:A69"/>
    <mergeCell ref="A70:A72"/>
    <mergeCell ref="A73:A75"/>
    <mergeCell ref="A76:A78"/>
    <mergeCell ref="A79:A80"/>
    <mergeCell ref="A81:A83"/>
    <mergeCell ref="A84:A85"/>
    <mergeCell ref="A86:A87"/>
    <mergeCell ref="B5:B20"/>
    <mergeCell ref="B21:B36"/>
    <mergeCell ref="B37:B51"/>
    <mergeCell ref="B52:B75"/>
    <mergeCell ref="B76:B87"/>
    <mergeCell ref="C5:C6"/>
    <mergeCell ref="C7:C9"/>
    <mergeCell ref="C10:C11"/>
    <mergeCell ref="C12:C14"/>
    <mergeCell ref="C15:C17"/>
    <mergeCell ref="C18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5"/>
    <mergeCell ref="C46:C47"/>
    <mergeCell ref="C48:C49"/>
    <mergeCell ref="C50:C51"/>
    <mergeCell ref="C52:C54"/>
    <mergeCell ref="C55:C56"/>
    <mergeCell ref="C57:C58"/>
    <mergeCell ref="C59:C60"/>
    <mergeCell ref="C61:C62"/>
    <mergeCell ref="C63:C65"/>
    <mergeCell ref="C66:C67"/>
    <mergeCell ref="C68:C69"/>
    <mergeCell ref="C70:C72"/>
    <mergeCell ref="C73:C75"/>
    <mergeCell ref="C76:C78"/>
    <mergeCell ref="C79:C80"/>
    <mergeCell ref="C81:C83"/>
    <mergeCell ref="C84:C85"/>
    <mergeCell ref="C86:C87"/>
  </mergeCells>
  <pageMargins left="0.551181102362205" right="0.551181102362205" top="0.78740157480315" bottom="0.78740157480315" header="0.511811023622047" footer="0.511811023622047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workbookViewId="0">
      <selection activeCell="A1" sqref="A1:J1"/>
    </sheetView>
  </sheetViews>
  <sheetFormatPr defaultColWidth="9" defaultRowHeight="13.5"/>
  <cols>
    <col min="1" max="1" width="4.75" customWidth="1"/>
    <col min="2" max="2" width="3.625" customWidth="1"/>
    <col min="3" max="3" width="7.125" customWidth="1"/>
    <col min="4" max="4" width="7.625" customWidth="1"/>
    <col min="5" max="5" width="5.625" customWidth="1"/>
    <col min="6" max="6" width="6.625" customWidth="1"/>
    <col min="7" max="7" width="11.5" customWidth="1"/>
    <col min="8" max="8" width="12.5" customWidth="1"/>
    <col min="9" max="9" width="13.75" customWidth="1"/>
  </cols>
  <sheetData>
    <row r="1" spans="1:10">
      <c r="A1" s="24" t="s">
        <v>91</v>
      </c>
      <c r="B1" s="24"/>
      <c r="C1" s="24"/>
      <c r="D1" s="24"/>
      <c r="E1" s="24"/>
      <c r="F1" s="24"/>
      <c r="G1" s="24"/>
      <c r="H1" s="24"/>
      <c r="I1" s="24"/>
      <c r="J1" s="24"/>
    </row>
    <row r="2" ht="51" customHeight="1" spans="1:10">
      <c r="A2" s="25" t="s">
        <v>92</v>
      </c>
      <c r="B2" s="25"/>
      <c r="C2" s="25"/>
      <c r="D2" s="25"/>
      <c r="E2" s="25"/>
      <c r="F2" s="25"/>
      <c r="G2" s="25"/>
      <c r="H2" s="25"/>
      <c r="I2" s="25"/>
      <c r="J2" s="42"/>
    </row>
    <row r="3" spans="1:10">
      <c r="A3" s="26" t="s">
        <v>2</v>
      </c>
      <c r="B3" s="26"/>
      <c r="C3" s="26"/>
      <c r="D3" s="26"/>
      <c r="E3" s="26"/>
      <c r="F3" s="26"/>
      <c r="G3" s="26"/>
      <c r="H3" s="27" t="s">
        <v>3</v>
      </c>
      <c r="I3" s="27"/>
      <c r="J3" s="27"/>
    </row>
    <row r="4" ht="24" spans="1:10">
      <c r="A4" s="28" t="s">
        <v>4</v>
      </c>
      <c r="B4" s="28" t="s">
        <v>5</v>
      </c>
      <c r="C4" s="28" t="s">
        <v>6</v>
      </c>
      <c r="D4" s="28" t="s">
        <v>7</v>
      </c>
      <c r="E4" s="28" t="s">
        <v>8</v>
      </c>
      <c r="F4" s="28" t="s">
        <v>9</v>
      </c>
      <c r="G4" s="28" t="s">
        <v>10</v>
      </c>
      <c r="H4" s="29" t="s">
        <v>12</v>
      </c>
      <c r="I4" s="43" t="s">
        <v>13</v>
      </c>
      <c r="J4" s="44" t="s">
        <v>14</v>
      </c>
    </row>
    <row r="5" spans="1:10">
      <c r="A5" s="30">
        <v>1</v>
      </c>
      <c r="B5" s="31" t="s">
        <v>93</v>
      </c>
      <c r="C5" s="30" t="s">
        <v>20</v>
      </c>
      <c r="D5" s="30" t="s">
        <v>94</v>
      </c>
      <c r="E5" s="30">
        <v>8</v>
      </c>
      <c r="F5" s="30">
        <v>94</v>
      </c>
      <c r="G5" s="30">
        <f t="shared" ref="G5:G9" si="0">F5*90</f>
        <v>8460</v>
      </c>
      <c r="H5" s="32">
        <f t="shared" ref="H5:H9" si="1">G5*0.5</f>
        <v>4230</v>
      </c>
      <c r="I5" s="32">
        <f t="shared" ref="I5:I9" si="2">G5*0.3</f>
        <v>2538</v>
      </c>
      <c r="J5" s="32">
        <f t="shared" ref="J5:J9" si="3">G5*0.2</f>
        <v>1692</v>
      </c>
    </row>
    <row r="6" spans="1:10">
      <c r="A6" s="30"/>
      <c r="B6" s="31"/>
      <c r="C6" s="30"/>
      <c r="D6" s="33" t="s">
        <v>19</v>
      </c>
      <c r="E6" s="33">
        <f t="shared" ref="E6:J6" si="4">SUM(E5)</f>
        <v>8</v>
      </c>
      <c r="F6" s="33">
        <f t="shared" si="4"/>
        <v>94</v>
      </c>
      <c r="G6" s="33">
        <f t="shared" si="4"/>
        <v>8460</v>
      </c>
      <c r="H6" s="34">
        <f t="shared" si="4"/>
        <v>4230</v>
      </c>
      <c r="I6" s="34">
        <f t="shared" si="4"/>
        <v>2538</v>
      </c>
      <c r="J6" s="34">
        <f t="shared" si="4"/>
        <v>1692</v>
      </c>
    </row>
    <row r="7" spans="1:10">
      <c r="A7" s="30">
        <v>2</v>
      </c>
      <c r="B7" s="31"/>
      <c r="C7" s="30" t="s">
        <v>22</v>
      </c>
      <c r="D7" s="30" t="s">
        <v>94</v>
      </c>
      <c r="E7" s="30">
        <v>2</v>
      </c>
      <c r="F7" s="30">
        <v>58</v>
      </c>
      <c r="G7" s="30">
        <f t="shared" si="0"/>
        <v>5220</v>
      </c>
      <c r="H7" s="32">
        <f t="shared" si="1"/>
        <v>2610</v>
      </c>
      <c r="I7" s="32">
        <f t="shared" si="2"/>
        <v>1566</v>
      </c>
      <c r="J7" s="32">
        <f t="shared" si="3"/>
        <v>1044</v>
      </c>
    </row>
    <row r="8" spans="1:10">
      <c r="A8" s="30"/>
      <c r="B8" s="31"/>
      <c r="C8" s="30"/>
      <c r="D8" s="33" t="s">
        <v>19</v>
      </c>
      <c r="E8" s="33">
        <f t="shared" ref="E8:J8" si="5">SUM(E7)</f>
        <v>2</v>
      </c>
      <c r="F8" s="33">
        <f t="shared" si="5"/>
        <v>58</v>
      </c>
      <c r="G8" s="33">
        <f t="shared" si="5"/>
        <v>5220</v>
      </c>
      <c r="H8" s="34">
        <f t="shared" si="5"/>
        <v>2610</v>
      </c>
      <c r="I8" s="34">
        <f t="shared" si="5"/>
        <v>1566</v>
      </c>
      <c r="J8" s="34">
        <f t="shared" si="5"/>
        <v>1044</v>
      </c>
    </row>
    <row r="9" spans="1:10">
      <c r="A9" s="30">
        <v>3</v>
      </c>
      <c r="B9" s="31"/>
      <c r="C9" s="30" t="s">
        <v>25</v>
      </c>
      <c r="D9" s="30" t="s">
        <v>94</v>
      </c>
      <c r="E9" s="30">
        <v>24</v>
      </c>
      <c r="F9" s="30">
        <v>225</v>
      </c>
      <c r="G9" s="30">
        <f t="shared" si="0"/>
        <v>20250</v>
      </c>
      <c r="H9" s="32">
        <f t="shared" si="1"/>
        <v>10125</v>
      </c>
      <c r="I9" s="32">
        <f t="shared" si="2"/>
        <v>6075</v>
      </c>
      <c r="J9" s="32">
        <f t="shared" si="3"/>
        <v>4050</v>
      </c>
    </row>
    <row r="10" spans="1:10">
      <c r="A10" s="30"/>
      <c r="B10" s="31"/>
      <c r="C10" s="30"/>
      <c r="D10" s="33" t="s">
        <v>19</v>
      </c>
      <c r="E10" s="33">
        <f t="shared" ref="E10:J10" si="6">SUM(E9)</f>
        <v>24</v>
      </c>
      <c r="F10" s="33">
        <f t="shared" si="6"/>
        <v>225</v>
      </c>
      <c r="G10" s="33">
        <f t="shared" si="6"/>
        <v>20250</v>
      </c>
      <c r="H10" s="34">
        <f t="shared" si="6"/>
        <v>10125</v>
      </c>
      <c r="I10" s="34">
        <f t="shared" si="6"/>
        <v>6075</v>
      </c>
      <c r="J10" s="34">
        <f t="shared" si="6"/>
        <v>4050</v>
      </c>
    </row>
    <row r="11" spans="1:10">
      <c r="A11" s="30">
        <v>4</v>
      </c>
      <c r="B11" s="31"/>
      <c r="C11" s="30" t="s">
        <v>27</v>
      </c>
      <c r="D11" s="30" t="s">
        <v>95</v>
      </c>
      <c r="E11" s="30">
        <v>1</v>
      </c>
      <c r="F11" s="30">
        <v>1200</v>
      </c>
      <c r="G11" s="30">
        <f>F11*60</f>
        <v>72000</v>
      </c>
      <c r="H11" s="32">
        <v>0</v>
      </c>
      <c r="I11" s="32">
        <f>G11*0.9</f>
        <v>64800</v>
      </c>
      <c r="J11" s="32">
        <f>G11*0.1</f>
        <v>7200</v>
      </c>
    </row>
    <row r="12" spans="1:10">
      <c r="A12" s="30"/>
      <c r="B12" s="31"/>
      <c r="C12" s="30"/>
      <c r="D12" s="30" t="s">
        <v>94</v>
      </c>
      <c r="E12" s="30">
        <v>3</v>
      </c>
      <c r="F12" s="30">
        <v>873</v>
      </c>
      <c r="G12" s="30">
        <f t="shared" ref="G12:G17" si="7">F12*90</f>
        <v>78570</v>
      </c>
      <c r="H12" s="32">
        <f t="shared" ref="H12:H17" si="8">G12*0.5</f>
        <v>39285</v>
      </c>
      <c r="I12" s="32">
        <f t="shared" ref="I12:I17" si="9">G12*0.3</f>
        <v>23571</v>
      </c>
      <c r="J12" s="32">
        <f t="shared" ref="J12:J17" si="10">G12*0.2</f>
        <v>15714</v>
      </c>
    </row>
    <row r="13" spans="1:10">
      <c r="A13" s="30"/>
      <c r="B13" s="31"/>
      <c r="C13" s="30"/>
      <c r="D13" s="30" t="s">
        <v>96</v>
      </c>
      <c r="E13" s="30">
        <v>1</v>
      </c>
      <c r="F13" s="30">
        <v>800</v>
      </c>
      <c r="G13" s="30">
        <f>F13*60</f>
        <v>48000</v>
      </c>
      <c r="H13" s="32">
        <v>0</v>
      </c>
      <c r="I13" s="32">
        <f>G13*0.9</f>
        <v>43200</v>
      </c>
      <c r="J13" s="32">
        <f>G13*0.1</f>
        <v>4800</v>
      </c>
    </row>
    <row r="14" spans="1:10">
      <c r="A14" s="30"/>
      <c r="B14" s="31"/>
      <c r="C14" s="30"/>
      <c r="D14" s="33" t="s">
        <v>19</v>
      </c>
      <c r="E14" s="33">
        <f t="shared" ref="E14:J14" si="11">SUM(E11:E13)</f>
        <v>5</v>
      </c>
      <c r="F14" s="33">
        <f t="shared" si="11"/>
        <v>2873</v>
      </c>
      <c r="G14" s="33">
        <f t="shared" si="11"/>
        <v>198570</v>
      </c>
      <c r="H14" s="34">
        <f t="shared" si="11"/>
        <v>39285</v>
      </c>
      <c r="I14" s="34">
        <f t="shared" si="11"/>
        <v>131571</v>
      </c>
      <c r="J14" s="34">
        <f t="shared" si="11"/>
        <v>27714</v>
      </c>
    </row>
    <row r="15" spans="1:10">
      <c r="A15" s="30">
        <v>5</v>
      </c>
      <c r="B15" s="35" t="s">
        <v>29</v>
      </c>
      <c r="C15" s="30" t="s">
        <v>30</v>
      </c>
      <c r="D15" s="30" t="s">
        <v>94</v>
      </c>
      <c r="E15" s="30">
        <v>11</v>
      </c>
      <c r="F15" s="30">
        <v>60.5</v>
      </c>
      <c r="G15" s="30">
        <f t="shared" si="7"/>
        <v>5445</v>
      </c>
      <c r="H15" s="32">
        <f t="shared" si="8"/>
        <v>2722.5</v>
      </c>
      <c r="I15" s="32">
        <f t="shared" si="9"/>
        <v>1633.5</v>
      </c>
      <c r="J15" s="32">
        <f t="shared" si="10"/>
        <v>1089</v>
      </c>
    </row>
    <row r="16" spans="1:10">
      <c r="A16" s="30"/>
      <c r="B16" s="35"/>
      <c r="C16" s="30"/>
      <c r="D16" s="33" t="s">
        <v>19</v>
      </c>
      <c r="E16" s="33">
        <f t="shared" ref="E16:J16" si="12">SUM(E15)</f>
        <v>11</v>
      </c>
      <c r="F16" s="33">
        <f t="shared" si="12"/>
        <v>60.5</v>
      </c>
      <c r="G16" s="33">
        <f t="shared" si="12"/>
        <v>5445</v>
      </c>
      <c r="H16" s="34">
        <f t="shared" si="12"/>
        <v>2722.5</v>
      </c>
      <c r="I16" s="34">
        <f t="shared" si="12"/>
        <v>1633.5</v>
      </c>
      <c r="J16" s="34">
        <f t="shared" si="12"/>
        <v>1089</v>
      </c>
    </row>
    <row r="17" spans="1:10">
      <c r="A17" s="30">
        <v>6</v>
      </c>
      <c r="B17" s="35"/>
      <c r="C17" s="30" t="s">
        <v>31</v>
      </c>
      <c r="D17" s="30" t="s">
        <v>94</v>
      </c>
      <c r="E17" s="30">
        <v>2</v>
      </c>
      <c r="F17" s="30">
        <v>20</v>
      </c>
      <c r="G17" s="30">
        <f t="shared" si="7"/>
        <v>1800</v>
      </c>
      <c r="H17" s="32">
        <f t="shared" si="8"/>
        <v>900</v>
      </c>
      <c r="I17" s="32">
        <f t="shared" si="9"/>
        <v>540</v>
      </c>
      <c r="J17" s="32">
        <f t="shared" si="10"/>
        <v>360</v>
      </c>
    </row>
    <row r="18" spans="1:10">
      <c r="A18" s="30"/>
      <c r="B18" s="35"/>
      <c r="C18" s="30"/>
      <c r="D18" s="33" t="s">
        <v>19</v>
      </c>
      <c r="E18" s="33">
        <f t="shared" ref="E18:J18" si="13">SUM(E17)</f>
        <v>2</v>
      </c>
      <c r="F18" s="33">
        <f t="shared" si="13"/>
        <v>20</v>
      </c>
      <c r="G18" s="33">
        <f t="shared" si="13"/>
        <v>1800</v>
      </c>
      <c r="H18" s="34">
        <f t="shared" si="13"/>
        <v>900</v>
      </c>
      <c r="I18" s="34">
        <f t="shared" si="13"/>
        <v>540</v>
      </c>
      <c r="J18" s="34">
        <f t="shared" si="13"/>
        <v>360</v>
      </c>
    </row>
    <row r="19" spans="1:10">
      <c r="A19" s="30">
        <v>7</v>
      </c>
      <c r="B19" s="35"/>
      <c r="C19" s="30" t="s">
        <v>32</v>
      </c>
      <c r="D19" s="30" t="s">
        <v>94</v>
      </c>
      <c r="E19" s="30">
        <v>73</v>
      </c>
      <c r="F19" s="30">
        <v>592</v>
      </c>
      <c r="G19" s="30">
        <v>53280</v>
      </c>
      <c r="H19" s="32">
        <v>26640</v>
      </c>
      <c r="I19" s="32">
        <v>15984</v>
      </c>
      <c r="J19" s="32">
        <v>10656</v>
      </c>
    </row>
    <row r="20" spans="1:10">
      <c r="A20" s="30"/>
      <c r="B20" s="35"/>
      <c r="C20" s="30"/>
      <c r="D20" s="33" t="s">
        <v>19</v>
      </c>
      <c r="E20" s="33">
        <f t="shared" ref="E20:J20" si="14">SUM(E19)</f>
        <v>73</v>
      </c>
      <c r="F20" s="33">
        <f t="shared" si="14"/>
        <v>592</v>
      </c>
      <c r="G20" s="33">
        <f t="shared" si="14"/>
        <v>53280</v>
      </c>
      <c r="H20" s="34">
        <f t="shared" si="14"/>
        <v>26640</v>
      </c>
      <c r="I20" s="34">
        <f t="shared" si="14"/>
        <v>15984</v>
      </c>
      <c r="J20" s="34">
        <f t="shared" si="14"/>
        <v>10656</v>
      </c>
    </row>
    <row r="21" spans="1:10">
      <c r="A21" s="30">
        <v>8</v>
      </c>
      <c r="B21" s="35"/>
      <c r="C21" s="30" t="s">
        <v>37</v>
      </c>
      <c r="D21" s="30" t="s">
        <v>94</v>
      </c>
      <c r="E21" s="30">
        <v>25</v>
      </c>
      <c r="F21" s="30">
        <v>392</v>
      </c>
      <c r="G21" s="30">
        <f>F21*90</f>
        <v>35280</v>
      </c>
      <c r="H21" s="32">
        <f>G21*0.5</f>
        <v>17640</v>
      </c>
      <c r="I21" s="32">
        <f>G21*0.3</f>
        <v>10584</v>
      </c>
      <c r="J21" s="32">
        <f>G21*0.2</f>
        <v>7056</v>
      </c>
    </row>
    <row r="22" spans="1:10">
      <c r="A22" s="30"/>
      <c r="B22" s="35"/>
      <c r="C22" s="30"/>
      <c r="D22" s="33" t="s">
        <v>19</v>
      </c>
      <c r="E22" s="33">
        <f t="shared" ref="E22:J22" si="15">SUM(E21)</f>
        <v>25</v>
      </c>
      <c r="F22" s="33">
        <f t="shared" si="15"/>
        <v>392</v>
      </c>
      <c r="G22" s="33">
        <f t="shared" si="15"/>
        <v>35280</v>
      </c>
      <c r="H22" s="34">
        <f t="shared" si="15"/>
        <v>17640</v>
      </c>
      <c r="I22" s="34">
        <f t="shared" si="15"/>
        <v>10584</v>
      </c>
      <c r="J22" s="34">
        <f t="shared" si="15"/>
        <v>7056</v>
      </c>
    </row>
    <row r="23" spans="1:10">
      <c r="A23" s="30">
        <v>9</v>
      </c>
      <c r="B23" s="35"/>
      <c r="C23" s="30" t="s">
        <v>38</v>
      </c>
      <c r="D23" s="30" t="s">
        <v>94</v>
      </c>
      <c r="E23" s="30">
        <v>56</v>
      </c>
      <c r="F23" s="30">
        <v>2552.1</v>
      </c>
      <c r="G23" s="30">
        <v>229689</v>
      </c>
      <c r="H23" s="32">
        <v>114844.5</v>
      </c>
      <c r="I23" s="32">
        <v>68906.7</v>
      </c>
      <c r="J23" s="32">
        <v>45937.8</v>
      </c>
    </row>
    <row r="24" spans="1:10">
      <c r="A24" s="30"/>
      <c r="B24" s="35"/>
      <c r="C24" s="30"/>
      <c r="D24" s="33" t="s">
        <v>19</v>
      </c>
      <c r="E24" s="33">
        <f t="shared" ref="E24:J24" si="16">SUM(E23)</f>
        <v>56</v>
      </c>
      <c r="F24" s="33">
        <f t="shared" si="16"/>
        <v>2552.1</v>
      </c>
      <c r="G24" s="33">
        <f t="shared" si="16"/>
        <v>229689</v>
      </c>
      <c r="H24" s="34">
        <f t="shared" si="16"/>
        <v>114844.5</v>
      </c>
      <c r="I24" s="34">
        <f t="shared" si="16"/>
        <v>68906.7</v>
      </c>
      <c r="J24" s="34">
        <f t="shared" si="16"/>
        <v>45937.8</v>
      </c>
    </row>
    <row r="25" spans="1:10">
      <c r="A25" s="30">
        <v>10</v>
      </c>
      <c r="B25" s="35"/>
      <c r="C25" s="30" t="s">
        <v>97</v>
      </c>
      <c r="D25" s="30" t="s">
        <v>98</v>
      </c>
      <c r="E25" s="30">
        <v>2</v>
      </c>
      <c r="F25" s="30">
        <v>435</v>
      </c>
      <c r="G25" s="30">
        <f>F25*60</f>
        <v>26100</v>
      </c>
      <c r="H25" s="32">
        <v>0</v>
      </c>
      <c r="I25" s="32">
        <f>G25*0.9</f>
        <v>23490</v>
      </c>
      <c r="J25" s="32">
        <f>G25*0.1</f>
        <v>2610</v>
      </c>
    </row>
    <row r="26" spans="1:10">
      <c r="A26" s="30"/>
      <c r="B26" s="35"/>
      <c r="C26" s="30"/>
      <c r="D26" s="33" t="s">
        <v>19</v>
      </c>
      <c r="E26" s="33">
        <f t="shared" ref="E26:J26" si="17">SUM(E25)</f>
        <v>2</v>
      </c>
      <c r="F26" s="33">
        <f t="shared" si="17"/>
        <v>435</v>
      </c>
      <c r="G26" s="33">
        <f t="shared" si="17"/>
        <v>26100</v>
      </c>
      <c r="H26" s="34">
        <f t="shared" si="17"/>
        <v>0</v>
      </c>
      <c r="I26" s="34">
        <f t="shared" si="17"/>
        <v>23490</v>
      </c>
      <c r="J26" s="34">
        <f t="shared" si="17"/>
        <v>2610</v>
      </c>
    </row>
    <row r="27" spans="1:10">
      <c r="A27" s="30">
        <v>11</v>
      </c>
      <c r="B27" s="35"/>
      <c r="C27" s="30" t="s">
        <v>43</v>
      </c>
      <c r="D27" s="30" t="s">
        <v>94</v>
      </c>
      <c r="E27" s="30">
        <v>2</v>
      </c>
      <c r="F27" s="30">
        <v>20</v>
      </c>
      <c r="G27" s="30">
        <f t="shared" ref="G27:G31" si="18">F27*90</f>
        <v>1800</v>
      </c>
      <c r="H27" s="32">
        <f>G27*0.5</f>
        <v>900</v>
      </c>
      <c r="I27" s="32">
        <f>G27*0.3</f>
        <v>540</v>
      </c>
      <c r="J27" s="32">
        <f>G27*0.2</f>
        <v>360</v>
      </c>
    </row>
    <row r="28" spans="1:10">
      <c r="A28" s="30"/>
      <c r="B28" s="35"/>
      <c r="C28" s="30"/>
      <c r="D28" s="33" t="s">
        <v>19</v>
      </c>
      <c r="E28" s="33">
        <f t="shared" ref="E28:J28" si="19">SUM(E27)</f>
        <v>2</v>
      </c>
      <c r="F28" s="33">
        <f t="shared" si="19"/>
        <v>20</v>
      </c>
      <c r="G28" s="33">
        <f t="shared" si="19"/>
        <v>1800</v>
      </c>
      <c r="H28" s="34">
        <f t="shared" si="19"/>
        <v>900</v>
      </c>
      <c r="I28" s="34">
        <f t="shared" si="19"/>
        <v>540</v>
      </c>
      <c r="J28" s="34">
        <f t="shared" si="19"/>
        <v>360</v>
      </c>
    </row>
    <row r="29" spans="1:10">
      <c r="A29" s="30">
        <v>12</v>
      </c>
      <c r="B29" s="35"/>
      <c r="C29" s="30" t="s">
        <v>99</v>
      </c>
      <c r="D29" s="30" t="s">
        <v>94</v>
      </c>
      <c r="E29" s="30">
        <v>2</v>
      </c>
      <c r="F29" s="30">
        <v>226.57</v>
      </c>
      <c r="G29" s="30">
        <f t="shared" si="18"/>
        <v>20391.3</v>
      </c>
      <c r="H29" s="32">
        <f>G29*0.5</f>
        <v>10195.65</v>
      </c>
      <c r="I29" s="32">
        <f>G29*0.3</f>
        <v>6117.39</v>
      </c>
      <c r="J29" s="32">
        <f>G29*0.2</f>
        <v>4078.26</v>
      </c>
    </row>
    <row r="30" spans="1:10">
      <c r="A30" s="30"/>
      <c r="B30" s="35"/>
      <c r="C30" s="30"/>
      <c r="D30" s="33" t="s">
        <v>19</v>
      </c>
      <c r="E30" s="33">
        <f t="shared" ref="E30:J30" si="20">SUM(E29)</f>
        <v>2</v>
      </c>
      <c r="F30" s="33">
        <f t="shared" si="20"/>
        <v>226.57</v>
      </c>
      <c r="G30" s="33">
        <f t="shared" si="20"/>
        <v>20391.3</v>
      </c>
      <c r="H30" s="34">
        <f t="shared" si="20"/>
        <v>10195.65</v>
      </c>
      <c r="I30" s="34">
        <f t="shared" si="20"/>
        <v>6117.39</v>
      </c>
      <c r="J30" s="34">
        <f t="shared" si="20"/>
        <v>4078.26</v>
      </c>
    </row>
    <row r="31" spans="1:10">
      <c r="A31" s="30">
        <v>13</v>
      </c>
      <c r="B31" s="35"/>
      <c r="C31" s="30" t="s">
        <v>40</v>
      </c>
      <c r="D31" s="36" t="s">
        <v>94</v>
      </c>
      <c r="E31" s="30">
        <v>1</v>
      </c>
      <c r="F31" s="30">
        <v>1609</v>
      </c>
      <c r="G31" s="30">
        <f t="shared" si="18"/>
        <v>144810</v>
      </c>
      <c r="H31" s="37">
        <f>G31*50%</f>
        <v>72405</v>
      </c>
      <c r="I31" s="45">
        <f>G31*30%</f>
        <v>43443</v>
      </c>
      <c r="J31" s="32">
        <f>G31*20%</f>
        <v>28962</v>
      </c>
    </row>
    <row r="32" spans="1:10">
      <c r="A32" s="30"/>
      <c r="B32" s="35"/>
      <c r="C32" s="30"/>
      <c r="D32" s="38" t="s">
        <v>19</v>
      </c>
      <c r="E32" s="33">
        <f t="shared" ref="E32:J32" si="21">SUM(E31)</f>
        <v>1</v>
      </c>
      <c r="F32" s="33">
        <f t="shared" si="21"/>
        <v>1609</v>
      </c>
      <c r="G32" s="33">
        <f t="shared" si="21"/>
        <v>144810</v>
      </c>
      <c r="H32" s="39">
        <f t="shared" si="21"/>
        <v>72405</v>
      </c>
      <c r="I32" s="46">
        <f t="shared" si="21"/>
        <v>43443</v>
      </c>
      <c r="J32" s="34">
        <f t="shared" si="21"/>
        <v>28962</v>
      </c>
    </row>
    <row r="33" spans="1:10">
      <c r="A33" s="30">
        <v>14</v>
      </c>
      <c r="B33" s="35"/>
      <c r="C33" s="30" t="s">
        <v>29</v>
      </c>
      <c r="D33" s="30" t="s">
        <v>94</v>
      </c>
      <c r="E33" s="30">
        <v>2</v>
      </c>
      <c r="F33" s="30">
        <v>1293.9</v>
      </c>
      <c r="G33" s="30">
        <f>F33*90</f>
        <v>116451</v>
      </c>
      <c r="H33" s="32">
        <f>G33*0.5</f>
        <v>58225.5</v>
      </c>
      <c r="I33" s="32">
        <f>G33*0.3</f>
        <v>34935.3</v>
      </c>
      <c r="J33" s="32">
        <f>G33*0.2</f>
        <v>23290.2</v>
      </c>
    </row>
    <row r="34" spans="1:10">
      <c r="A34" s="30"/>
      <c r="B34" s="35"/>
      <c r="C34" s="30"/>
      <c r="D34" s="33" t="s">
        <v>19</v>
      </c>
      <c r="E34" s="33">
        <f t="shared" ref="E34:J34" si="22">SUM(E33)</f>
        <v>2</v>
      </c>
      <c r="F34" s="33">
        <f t="shared" si="22"/>
        <v>1293.9</v>
      </c>
      <c r="G34" s="33">
        <f t="shared" si="22"/>
        <v>116451</v>
      </c>
      <c r="H34" s="34">
        <f t="shared" si="22"/>
        <v>58225.5</v>
      </c>
      <c r="I34" s="34">
        <f t="shared" si="22"/>
        <v>34935.3</v>
      </c>
      <c r="J34" s="34">
        <f t="shared" si="22"/>
        <v>23290.2</v>
      </c>
    </row>
    <row r="35" spans="1:10">
      <c r="A35" s="30">
        <v>15</v>
      </c>
      <c r="B35" s="35"/>
      <c r="C35" s="30" t="s">
        <v>46</v>
      </c>
      <c r="D35" s="30" t="s">
        <v>94</v>
      </c>
      <c r="E35" s="30">
        <v>5</v>
      </c>
      <c r="F35" s="30">
        <v>165.1</v>
      </c>
      <c r="G35" s="30">
        <f>F35*90</f>
        <v>14859</v>
      </c>
      <c r="H35" s="32">
        <f>G35*0.5</f>
        <v>7429.5</v>
      </c>
      <c r="I35" s="32">
        <f>G35*0.3</f>
        <v>4457.7</v>
      </c>
      <c r="J35" s="32">
        <f>G35*0.2</f>
        <v>2971.8</v>
      </c>
    </row>
    <row r="36" spans="1:10">
      <c r="A36" s="30"/>
      <c r="B36" s="35"/>
      <c r="C36" s="30"/>
      <c r="D36" s="33" t="s">
        <v>19</v>
      </c>
      <c r="E36" s="33">
        <f t="shared" ref="E36:J36" si="23">SUM(E35)</f>
        <v>5</v>
      </c>
      <c r="F36" s="33">
        <f t="shared" si="23"/>
        <v>165.1</v>
      </c>
      <c r="G36" s="33">
        <f t="shared" si="23"/>
        <v>14859</v>
      </c>
      <c r="H36" s="34">
        <f t="shared" si="23"/>
        <v>7429.5</v>
      </c>
      <c r="I36" s="34">
        <f t="shared" si="23"/>
        <v>4457.7</v>
      </c>
      <c r="J36" s="34">
        <f t="shared" si="23"/>
        <v>2971.8</v>
      </c>
    </row>
    <row r="37" spans="1:10">
      <c r="A37" s="30">
        <v>16</v>
      </c>
      <c r="B37" s="35"/>
      <c r="C37" s="30" t="s">
        <v>47</v>
      </c>
      <c r="D37" s="30" t="s">
        <v>98</v>
      </c>
      <c r="E37" s="30">
        <v>8</v>
      </c>
      <c r="F37" s="30">
        <v>87</v>
      </c>
      <c r="G37" s="30">
        <f>F37*60</f>
        <v>5220</v>
      </c>
      <c r="H37" s="32">
        <v>0</v>
      </c>
      <c r="I37" s="32">
        <f>G37*0.9</f>
        <v>4698</v>
      </c>
      <c r="J37" s="32">
        <f>G37*0.1</f>
        <v>522</v>
      </c>
    </row>
    <row r="38" spans="1:10">
      <c r="A38" s="30"/>
      <c r="B38" s="35"/>
      <c r="C38" s="30"/>
      <c r="D38" s="30" t="s">
        <v>94</v>
      </c>
      <c r="E38" s="30">
        <v>10</v>
      </c>
      <c r="F38" s="30">
        <v>93</v>
      </c>
      <c r="G38" s="30">
        <v>8370</v>
      </c>
      <c r="H38" s="32">
        <v>4185</v>
      </c>
      <c r="I38" s="32">
        <v>2511</v>
      </c>
      <c r="J38" s="32">
        <v>1674</v>
      </c>
    </row>
    <row r="39" spans="1:10">
      <c r="A39" s="30"/>
      <c r="B39" s="35"/>
      <c r="C39" s="30"/>
      <c r="D39" s="33" t="s">
        <v>19</v>
      </c>
      <c r="E39" s="33">
        <f t="shared" ref="E39:J39" si="24">SUM(E37:E38)</f>
        <v>18</v>
      </c>
      <c r="F39" s="33">
        <f t="shared" si="24"/>
        <v>180</v>
      </c>
      <c r="G39" s="33">
        <f t="shared" si="24"/>
        <v>13590</v>
      </c>
      <c r="H39" s="34">
        <f t="shared" si="24"/>
        <v>4185</v>
      </c>
      <c r="I39" s="34">
        <f t="shared" si="24"/>
        <v>7209</v>
      </c>
      <c r="J39" s="34">
        <f t="shared" si="24"/>
        <v>2196</v>
      </c>
    </row>
    <row r="40" spans="1:10">
      <c r="A40" s="30">
        <v>17</v>
      </c>
      <c r="B40" s="40" t="s">
        <v>48</v>
      </c>
      <c r="C40" s="30" t="s">
        <v>52</v>
      </c>
      <c r="D40" s="30" t="s">
        <v>94</v>
      </c>
      <c r="E40" s="30">
        <v>46</v>
      </c>
      <c r="F40" s="30">
        <v>284</v>
      </c>
      <c r="G40" s="30">
        <f t="shared" ref="G40:G45" si="25">F40*90</f>
        <v>25560</v>
      </c>
      <c r="H40" s="32">
        <f t="shared" ref="H40:H45" si="26">G40*0.5</f>
        <v>12780</v>
      </c>
      <c r="I40" s="32">
        <f t="shared" ref="I40:I45" si="27">G40*0.3</f>
        <v>7668</v>
      </c>
      <c r="J40" s="32">
        <f t="shared" ref="J40:J45" si="28">G40*0.2</f>
        <v>5112</v>
      </c>
    </row>
    <row r="41" spans="1:10">
      <c r="A41" s="30"/>
      <c r="B41" s="40"/>
      <c r="C41" s="30"/>
      <c r="D41" s="33" t="s">
        <v>19</v>
      </c>
      <c r="E41" s="33">
        <f t="shared" ref="E41:J41" si="29">SUM(E40)</f>
        <v>46</v>
      </c>
      <c r="F41" s="33">
        <f t="shared" si="29"/>
        <v>284</v>
      </c>
      <c r="G41" s="33">
        <f t="shared" si="29"/>
        <v>25560</v>
      </c>
      <c r="H41" s="34">
        <f t="shared" si="29"/>
        <v>12780</v>
      </c>
      <c r="I41" s="34">
        <f t="shared" si="29"/>
        <v>7668</v>
      </c>
      <c r="J41" s="34">
        <f t="shared" si="29"/>
        <v>5112</v>
      </c>
    </row>
    <row r="42" spans="1:10">
      <c r="A42" s="30">
        <v>18</v>
      </c>
      <c r="B42" s="40"/>
      <c r="C42" s="30" t="s">
        <v>53</v>
      </c>
      <c r="D42" s="30" t="s">
        <v>100</v>
      </c>
      <c r="E42" s="30">
        <v>16</v>
      </c>
      <c r="F42" s="30">
        <v>76</v>
      </c>
      <c r="G42" s="30">
        <f>F42*60</f>
        <v>4560</v>
      </c>
      <c r="H42" s="32">
        <v>0</v>
      </c>
      <c r="I42" s="32">
        <f>G42*0.9</f>
        <v>4104</v>
      </c>
      <c r="J42" s="32">
        <f>G42*0.1</f>
        <v>456</v>
      </c>
    </row>
    <row r="43" spans="1:10">
      <c r="A43" s="30"/>
      <c r="B43" s="40"/>
      <c r="C43" s="30"/>
      <c r="D43" s="30" t="s">
        <v>94</v>
      </c>
      <c r="E43" s="30">
        <v>6</v>
      </c>
      <c r="F43" s="30">
        <v>115</v>
      </c>
      <c r="G43" s="30">
        <f t="shared" si="25"/>
        <v>10350</v>
      </c>
      <c r="H43" s="32">
        <f t="shared" si="26"/>
        <v>5175</v>
      </c>
      <c r="I43" s="32">
        <f t="shared" si="27"/>
        <v>3105</v>
      </c>
      <c r="J43" s="32">
        <f t="shared" si="28"/>
        <v>2070</v>
      </c>
    </row>
    <row r="44" spans="1:10">
      <c r="A44" s="30"/>
      <c r="B44" s="40"/>
      <c r="C44" s="30"/>
      <c r="D44" s="33" t="s">
        <v>19</v>
      </c>
      <c r="E44" s="33">
        <f t="shared" ref="E44:J44" si="30">SUM(E42:E43)</f>
        <v>22</v>
      </c>
      <c r="F44" s="33">
        <f t="shared" si="30"/>
        <v>191</v>
      </c>
      <c r="G44" s="33">
        <f t="shared" si="30"/>
        <v>14910</v>
      </c>
      <c r="H44" s="34">
        <f t="shared" si="30"/>
        <v>5175</v>
      </c>
      <c r="I44" s="34">
        <f t="shared" si="30"/>
        <v>7209</v>
      </c>
      <c r="J44" s="34">
        <f t="shared" si="30"/>
        <v>2526</v>
      </c>
    </row>
    <row r="45" spans="1:10">
      <c r="A45" s="30">
        <v>19</v>
      </c>
      <c r="B45" s="40"/>
      <c r="C45" s="30" t="s">
        <v>49</v>
      </c>
      <c r="D45" s="30" t="s">
        <v>94</v>
      </c>
      <c r="E45" s="30">
        <v>18</v>
      </c>
      <c r="F45" s="30">
        <v>148</v>
      </c>
      <c r="G45" s="30">
        <f t="shared" si="25"/>
        <v>13320</v>
      </c>
      <c r="H45" s="32">
        <f t="shared" si="26"/>
        <v>6660</v>
      </c>
      <c r="I45" s="32">
        <f t="shared" si="27"/>
        <v>3996</v>
      </c>
      <c r="J45" s="32">
        <f t="shared" si="28"/>
        <v>2664</v>
      </c>
    </row>
    <row r="46" spans="1:10">
      <c r="A46" s="30"/>
      <c r="B46" s="40"/>
      <c r="C46" s="30"/>
      <c r="D46" s="33" t="s">
        <v>19</v>
      </c>
      <c r="E46" s="33">
        <f t="shared" ref="E46:J46" si="31">SUM(E45)</f>
        <v>18</v>
      </c>
      <c r="F46" s="33">
        <f t="shared" si="31"/>
        <v>148</v>
      </c>
      <c r="G46" s="33">
        <f t="shared" si="31"/>
        <v>13320</v>
      </c>
      <c r="H46" s="34">
        <f t="shared" si="31"/>
        <v>6660</v>
      </c>
      <c r="I46" s="34">
        <f t="shared" si="31"/>
        <v>3996</v>
      </c>
      <c r="J46" s="34">
        <f t="shared" si="31"/>
        <v>2664</v>
      </c>
    </row>
    <row r="47" spans="1:10">
      <c r="A47" s="30">
        <v>20</v>
      </c>
      <c r="B47" s="40"/>
      <c r="C47" s="30" t="s">
        <v>50</v>
      </c>
      <c r="D47" s="30" t="s">
        <v>94</v>
      </c>
      <c r="E47" s="30">
        <v>8</v>
      </c>
      <c r="F47" s="30">
        <v>396.2</v>
      </c>
      <c r="G47" s="30">
        <f>F47*90</f>
        <v>35658</v>
      </c>
      <c r="H47" s="32">
        <f>G47*0.5</f>
        <v>17829</v>
      </c>
      <c r="I47" s="32">
        <f>G47*0.3</f>
        <v>10697.4</v>
      </c>
      <c r="J47" s="32">
        <f>G47*0.2</f>
        <v>7131.6</v>
      </c>
    </row>
    <row r="48" spans="1:10">
      <c r="A48" s="30"/>
      <c r="B48" s="40"/>
      <c r="C48" s="30"/>
      <c r="D48" s="33" t="s">
        <v>19</v>
      </c>
      <c r="E48" s="33">
        <f t="shared" ref="E48:J48" si="32">SUM(E47)</f>
        <v>8</v>
      </c>
      <c r="F48" s="33">
        <f t="shared" si="32"/>
        <v>396.2</v>
      </c>
      <c r="G48" s="33">
        <f t="shared" si="32"/>
        <v>35658</v>
      </c>
      <c r="H48" s="34">
        <f t="shared" si="32"/>
        <v>17829</v>
      </c>
      <c r="I48" s="34">
        <f t="shared" si="32"/>
        <v>10697.4</v>
      </c>
      <c r="J48" s="34">
        <f t="shared" si="32"/>
        <v>7131.6</v>
      </c>
    </row>
    <row r="49" spans="1:10">
      <c r="A49" s="30">
        <v>21</v>
      </c>
      <c r="B49" s="40"/>
      <c r="C49" s="30" t="s">
        <v>54</v>
      </c>
      <c r="D49" s="30" t="s">
        <v>94</v>
      </c>
      <c r="E49" s="30">
        <v>4</v>
      </c>
      <c r="F49" s="30">
        <v>19</v>
      </c>
      <c r="G49" s="30">
        <f>F49*90</f>
        <v>1710</v>
      </c>
      <c r="H49" s="32">
        <f>G49*0.5</f>
        <v>855</v>
      </c>
      <c r="I49" s="32">
        <f>G49*0.3</f>
        <v>513</v>
      </c>
      <c r="J49" s="32">
        <f>G49*0.2</f>
        <v>342</v>
      </c>
    </row>
    <row r="50" spans="1:10">
      <c r="A50" s="30"/>
      <c r="B50" s="40"/>
      <c r="C50" s="30"/>
      <c r="D50" s="33" t="s">
        <v>19</v>
      </c>
      <c r="E50" s="33">
        <f t="shared" ref="E50:J50" si="33">SUM(E49)</f>
        <v>4</v>
      </c>
      <c r="F50" s="33">
        <f t="shared" si="33"/>
        <v>19</v>
      </c>
      <c r="G50" s="33">
        <f t="shared" si="33"/>
        <v>1710</v>
      </c>
      <c r="H50" s="34">
        <f t="shared" si="33"/>
        <v>855</v>
      </c>
      <c r="I50" s="34">
        <f t="shared" si="33"/>
        <v>513</v>
      </c>
      <c r="J50" s="34">
        <f t="shared" si="33"/>
        <v>342</v>
      </c>
    </row>
    <row r="51" spans="1:10">
      <c r="A51" s="30">
        <v>22</v>
      </c>
      <c r="B51" s="40"/>
      <c r="C51" s="30" t="s">
        <v>55</v>
      </c>
      <c r="D51" s="30" t="s">
        <v>94</v>
      </c>
      <c r="E51" s="30">
        <v>28</v>
      </c>
      <c r="F51" s="30">
        <v>202</v>
      </c>
      <c r="G51" s="30">
        <v>18180</v>
      </c>
      <c r="H51" s="32">
        <v>9090</v>
      </c>
      <c r="I51" s="32">
        <v>5454</v>
      </c>
      <c r="J51" s="32">
        <v>3636</v>
      </c>
    </row>
    <row r="52" spans="1:10">
      <c r="A52" s="30"/>
      <c r="B52" s="40"/>
      <c r="C52" s="30"/>
      <c r="D52" s="33" t="s">
        <v>19</v>
      </c>
      <c r="E52" s="33">
        <f t="shared" ref="E52:J52" si="34">SUM(E51)</f>
        <v>28</v>
      </c>
      <c r="F52" s="33">
        <f t="shared" si="34"/>
        <v>202</v>
      </c>
      <c r="G52" s="33">
        <f t="shared" si="34"/>
        <v>18180</v>
      </c>
      <c r="H52" s="34">
        <f t="shared" si="34"/>
        <v>9090</v>
      </c>
      <c r="I52" s="34">
        <f t="shared" si="34"/>
        <v>5454</v>
      </c>
      <c r="J52" s="34">
        <f t="shared" si="34"/>
        <v>3636</v>
      </c>
    </row>
    <row r="53" spans="1:10">
      <c r="A53" s="30">
        <v>23</v>
      </c>
      <c r="B53" s="40"/>
      <c r="C53" s="30" t="s">
        <v>57</v>
      </c>
      <c r="D53" s="30" t="s">
        <v>94</v>
      </c>
      <c r="E53" s="30">
        <v>12</v>
      </c>
      <c r="F53" s="30">
        <v>78</v>
      </c>
      <c r="G53" s="30">
        <v>7020</v>
      </c>
      <c r="H53" s="32">
        <v>3510</v>
      </c>
      <c r="I53" s="32">
        <v>2106</v>
      </c>
      <c r="J53" s="32">
        <v>1404</v>
      </c>
    </row>
    <row r="54" spans="1:10">
      <c r="A54" s="30"/>
      <c r="B54" s="40"/>
      <c r="C54" s="30"/>
      <c r="D54" s="33" t="s">
        <v>19</v>
      </c>
      <c r="E54" s="33">
        <f t="shared" ref="E54:J54" si="35">SUM(E53)</f>
        <v>12</v>
      </c>
      <c r="F54" s="33">
        <f t="shared" si="35"/>
        <v>78</v>
      </c>
      <c r="G54" s="33">
        <f t="shared" si="35"/>
        <v>7020</v>
      </c>
      <c r="H54" s="34">
        <f t="shared" si="35"/>
        <v>3510</v>
      </c>
      <c r="I54" s="34">
        <f t="shared" si="35"/>
        <v>2106</v>
      </c>
      <c r="J54" s="34">
        <f t="shared" si="35"/>
        <v>1404</v>
      </c>
    </row>
    <row r="55" spans="1:10">
      <c r="A55" s="30">
        <v>24</v>
      </c>
      <c r="B55" s="41" t="s">
        <v>58</v>
      </c>
      <c r="C55" s="30" t="s">
        <v>65</v>
      </c>
      <c r="D55" s="36" t="s">
        <v>94</v>
      </c>
      <c r="E55" s="30">
        <v>5</v>
      </c>
      <c r="F55" s="30">
        <v>220</v>
      </c>
      <c r="G55" s="30">
        <f t="shared" ref="G55:G59" si="36">F55*90</f>
        <v>19800</v>
      </c>
      <c r="H55" s="37">
        <f>G55*50%</f>
        <v>9900</v>
      </c>
      <c r="I55" s="45">
        <f>G55*30%</f>
        <v>5940</v>
      </c>
      <c r="J55" s="32">
        <f>G55*20%</f>
        <v>3960</v>
      </c>
    </row>
    <row r="56" spans="1:10">
      <c r="A56" s="30"/>
      <c r="B56" s="41"/>
      <c r="C56" s="30"/>
      <c r="D56" s="38" t="s">
        <v>19</v>
      </c>
      <c r="E56" s="33">
        <f t="shared" ref="E56:J56" si="37">SUM(E55)</f>
        <v>5</v>
      </c>
      <c r="F56" s="33">
        <f t="shared" si="37"/>
        <v>220</v>
      </c>
      <c r="G56" s="33">
        <f t="shared" si="37"/>
        <v>19800</v>
      </c>
      <c r="H56" s="39">
        <f t="shared" si="37"/>
        <v>9900</v>
      </c>
      <c r="I56" s="46">
        <f t="shared" si="37"/>
        <v>5940</v>
      </c>
      <c r="J56" s="34">
        <f t="shared" si="37"/>
        <v>3960</v>
      </c>
    </row>
    <row r="57" spans="1:10">
      <c r="A57" s="30">
        <v>25</v>
      </c>
      <c r="B57" s="35" t="s">
        <v>69</v>
      </c>
      <c r="C57" s="30" t="s">
        <v>101</v>
      </c>
      <c r="D57" s="30" t="s">
        <v>94</v>
      </c>
      <c r="E57" s="30">
        <v>2</v>
      </c>
      <c r="F57" s="30">
        <v>53</v>
      </c>
      <c r="G57" s="30">
        <f t="shared" si="36"/>
        <v>4770</v>
      </c>
      <c r="H57" s="32">
        <f>G57*0.5</f>
        <v>2385</v>
      </c>
      <c r="I57" s="32">
        <f>G57*0.3</f>
        <v>1431</v>
      </c>
      <c r="J57" s="32">
        <f>G57*0.2</f>
        <v>954</v>
      </c>
    </row>
    <row r="58" spans="1:10">
      <c r="A58" s="30"/>
      <c r="B58" s="35"/>
      <c r="C58" s="30"/>
      <c r="D58" s="30" t="s">
        <v>100</v>
      </c>
      <c r="E58" s="30">
        <v>5</v>
      </c>
      <c r="F58" s="30">
        <v>69</v>
      </c>
      <c r="G58" s="30">
        <f>F58*60</f>
        <v>4140</v>
      </c>
      <c r="H58" s="32">
        <v>0</v>
      </c>
      <c r="I58" s="32">
        <f>G58*0.9</f>
        <v>3726</v>
      </c>
      <c r="J58" s="32">
        <f>G58*0.1</f>
        <v>414</v>
      </c>
    </row>
    <row r="59" spans="1:10">
      <c r="A59" s="30"/>
      <c r="B59" s="35"/>
      <c r="C59" s="30"/>
      <c r="D59" s="30" t="s">
        <v>94</v>
      </c>
      <c r="E59" s="30">
        <v>10</v>
      </c>
      <c r="F59" s="30">
        <v>109</v>
      </c>
      <c r="G59" s="30">
        <f t="shared" si="36"/>
        <v>9810</v>
      </c>
      <c r="H59" s="32">
        <f>G59*0.5</f>
        <v>4905</v>
      </c>
      <c r="I59" s="32">
        <f>G59*0.3</f>
        <v>2943</v>
      </c>
      <c r="J59" s="32">
        <f>G59*0.2</f>
        <v>1962</v>
      </c>
    </row>
    <row r="60" spans="1:10">
      <c r="A60" s="30"/>
      <c r="B60" s="35"/>
      <c r="C60" s="30"/>
      <c r="D60" s="33" t="s">
        <v>19</v>
      </c>
      <c r="E60" s="33">
        <f t="shared" ref="E60:J60" si="38">SUM(E57:E59)</f>
        <v>17</v>
      </c>
      <c r="F60" s="33">
        <f t="shared" si="38"/>
        <v>231</v>
      </c>
      <c r="G60" s="33">
        <f t="shared" si="38"/>
        <v>18720</v>
      </c>
      <c r="H60" s="34">
        <f t="shared" si="38"/>
        <v>7290</v>
      </c>
      <c r="I60" s="34">
        <f t="shared" si="38"/>
        <v>8100</v>
      </c>
      <c r="J60" s="34">
        <f t="shared" si="38"/>
        <v>3330</v>
      </c>
    </row>
    <row r="61" spans="1:10">
      <c r="A61" s="30">
        <v>26</v>
      </c>
      <c r="B61" s="35"/>
      <c r="C61" s="30" t="s">
        <v>72</v>
      </c>
      <c r="D61" s="30" t="s">
        <v>94</v>
      </c>
      <c r="E61" s="30">
        <v>19</v>
      </c>
      <c r="F61" s="30">
        <v>265</v>
      </c>
      <c r="G61" s="30">
        <v>23850</v>
      </c>
      <c r="H61" s="32">
        <v>11925</v>
      </c>
      <c r="I61" s="32">
        <v>7155</v>
      </c>
      <c r="J61" s="32">
        <v>4770</v>
      </c>
    </row>
    <row r="62" spans="1:10">
      <c r="A62" s="30"/>
      <c r="B62" s="35"/>
      <c r="C62" s="30"/>
      <c r="D62" s="33" t="s">
        <v>19</v>
      </c>
      <c r="E62" s="33">
        <f t="shared" ref="E62:J62" si="39">SUM(E61)</f>
        <v>19</v>
      </c>
      <c r="F62" s="33">
        <f t="shared" si="39"/>
        <v>265</v>
      </c>
      <c r="G62" s="33">
        <f t="shared" si="39"/>
        <v>23850</v>
      </c>
      <c r="H62" s="34">
        <f t="shared" si="39"/>
        <v>11925</v>
      </c>
      <c r="I62" s="34">
        <f t="shared" si="39"/>
        <v>7155</v>
      </c>
      <c r="J62" s="34">
        <f t="shared" si="39"/>
        <v>4770</v>
      </c>
    </row>
    <row r="63" spans="1:10">
      <c r="A63" s="30">
        <v>27</v>
      </c>
      <c r="B63" s="35"/>
      <c r="C63" s="30" t="s">
        <v>102</v>
      </c>
      <c r="D63" s="30" t="s">
        <v>94</v>
      </c>
      <c r="E63" s="30">
        <v>1</v>
      </c>
      <c r="F63" s="30">
        <v>80</v>
      </c>
      <c r="G63" s="30">
        <f t="shared" ref="G63:G68" si="40">F63*90</f>
        <v>7200</v>
      </c>
      <c r="H63" s="32">
        <f t="shared" ref="H63:H68" si="41">G63*0.5</f>
        <v>3600</v>
      </c>
      <c r="I63" s="32">
        <f t="shared" ref="I63:I68" si="42">G63*0.3</f>
        <v>2160</v>
      </c>
      <c r="J63" s="32">
        <f t="shared" ref="J63:J68" si="43">G63*0.2</f>
        <v>1440</v>
      </c>
    </row>
    <row r="64" spans="1:10">
      <c r="A64" s="30"/>
      <c r="B64" s="35"/>
      <c r="C64" s="30"/>
      <c r="D64" s="33" t="s">
        <v>19</v>
      </c>
      <c r="E64" s="33">
        <f t="shared" ref="E64:J64" si="44">SUM(E63)</f>
        <v>1</v>
      </c>
      <c r="F64" s="33">
        <f t="shared" si="44"/>
        <v>80</v>
      </c>
      <c r="G64" s="33">
        <f t="shared" si="44"/>
        <v>7200</v>
      </c>
      <c r="H64" s="34">
        <f t="shared" si="44"/>
        <v>3600</v>
      </c>
      <c r="I64" s="34">
        <f t="shared" si="44"/>
        <v>2160</v>
      </c>
      <c r="J64" s="34">
        <f t="shared" si="44"/>
        <v>1440</v>
      </c>
    </row>
    <row r="65" spans="1:10">
      <c r="A65" s="30">
        <v>28</v>
      </c>
      <c r="B65" s="35"/>
      <c r="C65" s="30" t="s">
        <v>73</v>
      </c>
      <c r="D65" s="30" t="s">
        <v>100</v>
      </c>
      <c r="E65" s="30">
        <v>28</v>
      </c>
      <c r="F65" s="30">
        <v>267</v>
      </c>
      <c r="G65" s="30">
        <f>F65*60</f>
        <v>16020</v>
      </c>
      <c r="H65" s="32">
        <v>0</v>
      </c>
      <c r="I65" s="32">
        <f>G65*0.9</f>
        <v>14418</v>
      </c>
      <c r="J65" s="32">
        <f>G65*0.1</f>
        <v>1602</v>
      </c>
    </row>
    <row r="66" spans="1:10">
      <c r="A66" s="30"/>
      <c r="B66" s="35"/>
      <c r="C66" s="30"/>
      <c r="D66" s="30" t="s">
        <v>94</v>
      </c>
      <c r="E66" s="30">
        <v>35</v>
      </c>
      <c r="F66" s="30">
        <v>396</v>
      </c>
      <c r="G66" s="30">
        <f t="shared" si="40"/>
        <v>35640</v>
      </c>
      <c r="H66" s="32">
        <f t="shared" si="41"/>
        <v>17820</v>
      </c>
      <c r="I66" s="32">
        <f t="shared" si="42"/>
        <v>10692</v>
      </c>
      <c r="J66" s="32">
        <f t="shared" si="43"/>
        <v>7128</v>
      </c>
    </row>
    <row r="67" spans="1:10">
      <c r="A67" s="30"/>
      <c r="B67" s="35"/>
      <c r="C67" s="30"/>
      <c r="D67" s="33" t="s">
        <v>19</v>
      </c>
      <c r="E67" s="33">
        <f t="shared" ref="E67:J67" si="45">SUM(E65:E66)</f>
        <v>63</v>
      </c>
      <c r="F67" s="33">
        <f t="shared" si="45"/>
        <v>663</v>
      </c>
      <c r="G67" s="33">
        <f t="shared" si="45"/>
        <v>51660</v>
      </c>
      <c r="H67" s="34">
        <f t="shared" si="45"/>
        <v>17820</v>
      </c>
      <c r="I67" s="34">
        <f t="shared" si="45"/>
        <v>25110</v>
      </c>
      <c r="J67" s="34">
        <f t="shared" si="45"/>
        <v>8730</v>
      </c>
    </row>
    <row r="68" spans="1:10">
      <c r="A68" s="30">
        <v>29</v>
      </c>
      <c r="B68" s="35"/>
      <c r="C68" s="30" t="s">
        <v>78</v>
      </c>
      <c r="D68" s="30" t="s">
        <v>94</v>
      </c>
      <c r="E68" s="30">
        <v>3</v>
      </c>
      <c r="F68" s="30">
        <v>1099</v>
      </c>
      <c r="G68" s="30">
        <f t="shared" si="40"/>
        <v>98910</v>
      </c>
      <c r="H68" s="32">
        <f t="shared" si="41"/>
        <v>49455</v>
      </c>
      <c r="I68" s="32">
        <f t="shared" si="42"/>
        <v>29673</v>
      </c>
      <c r="J68" s="32">
        <f t="shared" si="43"/>
        <v>19782</v>
      </c>
    </row>
    <row r="69" spans="1:10">
      <c r="A69" s="30"/>
      <c r="B69" s="35"/>
      <c r="C69" s="30"/>
      <c r="D69" s="33" t="s">
        <v>19</v>
      </c>
      <c r="E69" s="33">
        <f t="shared" ref="E69:J69" si="46">SUM(E68)</f>
        <v>3</v>
      </c>
      <c r="F69" s="33">
        <f t="shared" si="46"/>
        <v>1099</v>
      </c>
      <c r="G69" s="33">
        <f t="shared" si="46"/>
        <v>98910</v>
      </c>
      <c r="H69" s="34">
        <f t="shared" si="46"/>
        <v>49455</v>
      </c>
      <c r="I69" s="34">
        <f t="shared" si="46"/>
        <v>29673</v>
      </c>
      <c r="J69" s="34">
        <f t="shared" si="46"/>
        <v>19782</v>
      </c>
    </row>
    <row r="70" spans="1:10">
      <c r="A70" s="30">
        <v>30</v>
      </c>
      <c r="B70" s="35"/>
      <c r="C70" s="30" t="s">
        <v>75</v>
      </c>
      <c r="D70" s="36" t="s">
        <v>94</v>
      </c>
      <c r="E70" s="30">
        <v>20</v>
      </c>
      <c r="F70" s="47">
        <v>87</v>
      </c>
      <c r="G70" s="30">
        <f t="shared" ref="G70:G74" si="47">F70*90</f>
        <v>7830</v>
      </c>
      <c r="H70" s="37">
        <f t="shared" ref="H70:H74" si="48">G70*50%</f>
        <v>3915</v>
      </c>
      <c r="I70" s="45">
        <f t="shared" ref="I70:I74" si="49">G70*30%</f>
        <v>2349</v>
      </c>
      <c r="J70" s="32">
        <f t="shared" ref="J70:J74" si="50">G70*20%</f>
        <v>1566</v>
      </c>
    </row>
    <row r="71" spans="1:10">
      <c r="A71" s="30"/>
      <c r="B71" s="35"/>
      <c r="C71" s="30"/>
      <c r="D71" s="38" t="s">
        <v>19</v>
      </c>
      <c r="E71" s="33">
        <f t="shared" ref="E71:J71" si="51">SUM(E70)</f>
        <v>20</v>
      </c>
      <c r="F71" s="48">
        <f t="shared" si="51"/>
        <v>87</v>
      </c>
      <c r="G71" s="33">
        <f t="shared" si="51"/>
        <v>7830</v>
      </c>
      <c r="H71" s="39">
        <f t="shared" si="51"/>
        <v>3915</v>
      </c>
      <c r="I71" s="46">
        <f t="shared" si="51"/>
        <v>2349</v>
      </c>
      <c r="J71" s="34">
        <f t="shared" si="51"/>
        <v>1566</v>
      </c>
    </row>
    <row r="72" spans="1:10">
      <c r="A72" s="30">
        <v>31</v>
      </c>
      <c r="B72" s="35"/>
      <c r="C72" s="30" t="s">
        <v>76</v>
      </c>
      <c r="D72" s="36" t="s">
        <v>94</v>
      </c>
      <c r="E72" s="30">
        <v>14</v>
      </c>
      <c r="F72" s="47">
        <v>50</v>
      </c>
      <c r="G72" s="30">
        <f t="shared" si="47"/>
        <v>4500</v>
      </c>
      <c r="H72" s="37">
        <f t="shared" si="48"/>
        <v>2250</v>
      </c>
      <c r="I72" s="45">
        <f t="shared" si="49"/>
        <v>1350</v>
      </c>
      <c r="J72" s="32">
        <f t="shared" si="50"/>
        <v>900</v>
      </c>
    </row>
    <row r="73" spans="1:10">
      <c r="A73" s="30"/>
      <c r="B73" s="35"/>
      <c r="C73" s="30"/>
      <c r="D73" s="38" t="s">
        <v>19</v>
      </c>
      <c r="E73" s="33">
        <f t="shared" ref="E73:J73" si="52">SUM(E72)</f>
        <v>14</v>
      </c>
      <c r="F73" s="48">
        <f t="shared" si="52"/>
        <v>50</v>
      </c>
      <c r="G73" s="33">
        <f t="shared" si="52"/>
        <v>4500</v>
      </c>
      <c r="H73" s="39">
        <f t="shared" si="52"/>
        <v>2250</v>
      </c>
      <c r="I73" s="46">
        <f t="shared" si="52"/>
        <v>1350</v>
      </c>
      <c r="J73" s="34">
        <f t="shared" si="52"/>
        <v>900</v>
      </c>
    </row>
    <row r="74" spans="1:10">
      <c r="A74" s="30">
        <v>32</v>
      </c>
      <c r="B74" s="35"/>
      <c r="C74" s="30" t="s">
        <v>103</v>
      </c>
      <c r="D74" s="36" t="s">
        <v>94</v>
      </c>
      <c r="E74" s="30">
        <v>1</v>
      </c>
      <c r="F74" s="30">
        <v>5299.99</v>
      </c>
      <c r="G74" s="30">
        <f t="shared" si="47"/>
        <v>476999.1</v>
      </c>
      <c r="H74" s="37">
        <f t="shared" si="48"/>
        <v>238499.55</v>
      </c>
      <c r="I74" s="45">
        <f t="shared" si="49"/>
        <v>143099.73</v>
      </c>
      <c r="J74" s="32">
        <f t="shared" si="50"/>
        <v>95399.82</v>
      </c>
    </row>
    <row r="75" spans="1:10">
      <c r="A75" s="30"/>
      <c r="B75" s="35"/>
      <c r="C75" s="30"/>
      <c r="D75" s="38" t="s">
        <v>19</v>
      </c>
      <c r="E75" s="33">
        <f t="shared" ref="E75:J75" si="53">SUM(E74)</f>
        <v>1</v>
      </c>
      <c r="F75" s="33">
        <f t="shared" si="53"/>
        <v>5299.99</v>
      </c>
      <c r="G75" s="33">
        <f t="shared" si="53"/>
        <v>476999.1</v>
      </c>
      <c r="H75" s="39">
        <f t="shared" si="53"/>
        <v>238499.55</v>
      </c>
      <c r="I75" s="46">
        <f t="shared" si="53"/>
        <v>143099.73</v>
      </c>
      <c r="J75" s="34">
        <f t="shared" si="53"/>
        <v>95399.82</v>
      </c>
    </row>
    <row r="76" spans="1:10">
      <c r="A76" s="41" t="s">
        <v>19</v>
      </c>
      <c r="B76" s="41"/>
      <c r="C76" s="41"/>
      <c r="D76" s="41"/>
      <c r="E76" s="41">
        <v>519</v>
      </c>
      <c r="F76" s="41">
        <v>20109.36</v>
      </c>
      <c r="G76" s="41">
        <v>1721822.4</v>
      </c>
      <c r="H76" s="41">
        <v>772891.2</v>
      </c>
      <c r="I76" s="41">
        <v>622170.72</v>
      </c>
      <c r="J76" s="41">
        <v>326760.48</v>
      </c>
    </row>
  </sheetData>
  <mergeCells count="73">
    <mergeCell ref="A1:J1"/>
    <mergeCell ref="A2:J2"/>
    <mergeCell ref="A3:G3"/>
    <mergeCell ref="H3:J3"/>
    <mergeCell ref="A5:A6"/>
    <mergeCell ref="A7:A8"/>
    <mergeCell ref="A9:A10"/>
    <mergeCell ref="A11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9"/>
    <mergeCell ref="A40:A41"/>
    <mergeCell ref="A42:A44"/>
    <mergeCell ref="A45:A46"/>
    <mergeCell ref="A47:A48"/>
    <mergeCell ref="A49:A50"/>
    <mergeCell ref="A51:A52"/>
    <mergeCell ref="A53:A54"/>
    <mergeCell ref="A55:A56"/>
    <mergeCell ref="A57:A60"/>
    <mergeCell ref="A61:A62"/>
    <mergeCell ref="A63:A64"/>
    <mergeCell ref="A65:A67"/>
    <mergeCell ref="A68:A69"/>
    <mergeCell ref="A70:A71"/>
    <mergeCell ref="A72:A73"/>
    <mergeCell ref="A74:A75"/>
    <mergeCell ref="B5:B14"/>
    <mergeCell ref="B15:B39"/>
    <mergeCell ref="B40:B54"/>
    <mergeCell ref="B55:B56"/>
    <mergeCell ref="B57:B75"/>
    <mergeCell ref="C5:C6"/>
    <mergeCell ref="C7:C8"/>
    <mergeCell ref="C9:C10"/>
    <mergeCell ref="C11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9"/>
    <mergeCell ref="C40:C41"/>
    <mergeCell ref="C42:C44"/>
    <mergeCell ref="C45:C46"/>
    <mergeCell ref="C47:C48"/>
    <mergeCell ref="C49:C50"/>
    <mergeCell ref="C51:C52"/>
    <mergeCell ref="C53:C54"/>
    <mergeCell ref="C55:C56"/>
    <mergeCell ref="C57:C60"/>
    <mergeCell ref="C61:C62"/>
    <mergeCell ref="C63:C64"/>
    <mergeCell ref="C65:C67"/>
    <mergeCell ref="C68:C69"/>
    <mergeCell ref="C70:C71"/>
    <mergeCell ref="C72:C73"/>
    <mergeCell ref="C74:C7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F9" sqref="F9"/>
    </sheetView>
  </sheetViews>
  <sheetFormatPr defaultColWidth="9" defaultRowHeight="14.25"/>
  <cols>
    <col min="1" max="1" width="4.125" style="3" customWidth="1"/>
    <col min="2" max="2" width="4.375" style="3" customWidth="1"/>
    <col min="3" max="3" width="6.625" style="3" customWidth="1"/>
    <col min="4" max="5" width="7" style="3" customWidth="1"/>
    <col min="6" max="6" width="9.5" style="3" customWidth="1"/>
    <col min="7" max="7" width="13" style="3" customWidth="1"/>
    <col min="8" max="10" width="13" style="4" customWidth="1"/>
    <col min="11" max="16384" width="9" style="3"/>
  </cols>
  <sheetData>
    <row r="1" spans="1:10">
      <c r="A1" s="5" t="s">
        <v>104</v>
      </c>
      <c r="B1" s="5"/>
      <c r="C1" s="5"/>
      <c r="D1" s="5"/>
      <c r="E1" s="5"/>
      <c r="F1" s="5"/>
      <c r="G1" s="5"/>
      <c r="H1" s="5"/>
      <c r="I1" s="5"/>
      <c r="J1" s="5"/>
    </row>
    <row r="2" ht="45" customHeight="1" spans="1:10">
      <c r="A2" s="6" t="s">
        <v>105</v>
      </c>
      <c r="B2" s="6"/>
      <c r="C2" s="6"/>
      <c r="D2" s="6"/>
      <c r="E2" s="6"/>
      <c r="F2" s="6"/>
      <c r="G2" s="6"/>
      <c r="H2" s="6"/>
      <c r="I2" s="6"/>
      <c r="J2" s="6"/>
    </row>
    <row r="3" ht="24.95" customHeight="1" spans="1:10">
      <c r="A3" s="7" t="s">
        <v>2</v>
      </c>
      <c r="B3" s="7"/>
      <c r="C3" s="7"/>
      <c r="D3" s="7"/>
      <c r="E3" s="7"/>
      <c r="F3" s="7"/>
      <c r="G3" s="7"/>
      <c r="H3" s="7"/>
      <c r="I3" s="23"/>
      <c r="J3" s="23" t="s">
        <v>3</v>
      </c>
    </row>
    <row r="4" ht="38.1" customHeight="1" spans="1:10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8" t="s">
        <v>9</v>
      </c>
      <c r="G4" s="8" t="s">
        <v>10</v>
      </c>
      <c r="H4" s="10" t="s">
        <v>12</v>
      </c>
      <c r="I4" s="10" t="s">
        <v>13</v>
      </c>
      <c r="J4" s="10" t="s">
        <v>14</v>
      </c>
    </row>
    <row r="5" ht="24.95" customHeight="1" spans="1:10">
      <c r="A5" s="8">
        <v>1</v>
      </c>
      <c r="B5" s="11" t="s">
        <v>29</v>
      </c>
      <c r="C5" s="8" t="s">
        <v>34</v>
      </c>
      <c r="D5" s="12" t="s">
        <v>106</v>
      </c>
      <c r="E5" s="12">
        <v>54</v>
      </c>
      <c r="F5" s="12">
        <v>453.5</v>
      </c>
      <c r="G5" s="8">
        <v>21768</v>
      </c>
      <c r="H5" s="10">
        <v>10884</v>
      </c>
      <c r="I5" s="10">
        <v>6530.4</v>
      </c>
      <c r="J5" s="10">
        <v>4353.6</v>
      </c>
    </row>
    <row r="6" s="1" customFormat="1" ht="24.95" customHeight="1" spans="1:10">
      <c r="A6" s="8"/>
      <c r="B6" s="11"/>
      <c r="C6" s="8"/>
      <c r="D6" s="13" t="s">
        <v>19</v>
      </c>
      <c r="E6" s="13">
        <v>54</v>
      </c>
      <c r="F6" s="13">
        <v>453.5</v>
      </c>
      <c r="G6" s="13">
        <v>21768</v>
      </c>
      <c r="H6" s="14">
        <v>10884</v>
      </c>
      <c r="I6" s="14">
        <v>6530.4</v>
      </c>
      <c r="J6" s="14">
        <v>4353.6</v>
      </c>
    </row>
    <row r="7" ht="24.95" customHeight="1" spans="1:10">
      <c r="A7" s="8">
        <v>2</v>
      </c>
      <c r="B7" s="11"/>
      <c r="C7" s="8" t="s">
        <v>107</v>
      </c>
      <c r="D7" s="12" t="s">
        <v>106</v>
      </c>
      <c r="E7" s="12">
        <v>1</v>
      </c>
      <c r="F7" s="12">
        <v>2200</v>
      </c>
      <c r="G7" s="8">
        <f t="shared" ref="G7:G10" si="0">F7*48</f>
        <v>105600</v>
      </c>
      <c r="H7" s="10">
        <f t="shared" ref="H7:H10" si="1">G7*0.5</f>
        <v>52800</v>
      </c>
      <c r="I7" s="10">
        <f t="shared" ref="I7:I10" si="2">G7*0.3</f>
        <v>31680</v>
      </c>
      <c r="J7" s="10">
        <f t="shared" ref="J7:J10" si="3">G7*0.2</f>
        <v>21120</v>
      </c>
    </row>
    <row r="8" s="1" customFormat="1" ht="24.95" customHeight="1" spans="1:10">
      <c r="A8" s="8"/>
      <c r="B8" s="11"/>
      <c r="C8" s="8"/>
      <c r="D8" s="13" t="s">
        <v>19</v>
      </c>
      <c r="E8" s="15">
        <v>1</v>
      </c>
      <c r="F8" s="15">
        <v>2200</v>
      </c>
      <c r="G8" s="13">
        <f t="shared" si="0"/>
        <v>105600</v>
      </c>
      <c r="H8" s="14">
        <f t="shared" si="1"/>
        <v>52800</v>
      </c>
      <c r="I8" s="14">
        <f t="shared" si="2"/>
        <v>31680</v>
      </c>
      <c r="J8" s="14">
        <f t="shared" si="3"/>
        <v>21120</v>
      </c>
    </row>
    <row r="9" ht="24.95" customHeight="1" spans="1:10">
      <c r="A9" s="8">
        <v>3</v>
      </c>
      <c r="B9" s="11"/>
      <c r="C9" s="8" t="s">
        <v>41</v>
      </c>
      <c r="D9" s="12" t="s">
        <v>106</v>
      </c>
      <c r="E9" s="12">
        <v>1</v>
      </c>
      <c r="F9" s="12">
        <v>1500</v>
      </c>
      <c r="G9" s="8">
        <f t="shared" si="0"/>
        <v>72000</v>
      </c>
      <c r="H9" s="10">
        <f t="shared" si="1"/>
        <v>36000</v>
      </c>
      <c r="I9" s="10">
        <f t="shared" si="2"/>
        <v>21600</v>
      </c>
      <c r="J9" s="10">
        <f t="shared" si="3"/>
        <v>14400</v>
      </c>
    </row>
    <row r="10" s="1" customFormat="1" ht="24.95" customHeight="1" spans="1:10">
      <c r="A10" s="8"/>
      <c r="B10" s="11"/>
      <c r="C10" s="8"/>
      <c r="D10" s="13" t="s">
        <v>19</v>
      </c>
      <c r="E10" s="15">
        <v>1</v>
      </c>
      <c r="F10" s="15">
        <v>1500</v>
      </c>
      <c r="G10" s="13">
        <f t="shared" si="0"/>
        <v>72000</v>
      </c>
      <c r="H10" s="14">
        <f t="shared" si="1"/>
        <v>36000</v>
      </c>
      <c r="I10" s="14">
        <f t="shared" si="2"/>
        <v>21600</v>
      </c>
      <c r="J10" s="14">
        <f t="shared" si="3"/>
        <v>14400</v>
      </c>
    </row>
    <row r="11" ht="24.95" customHeight="1" spans="1:10">
      <c r="A11" s="8">
        <v>4</v>
      </c>
      <c r="B11" s="11"/>
      <c r="C11" s="8" t="s">
        <v>99</v>
      </c>
      <c r="D11" s="12" t="s">
        <v>106</v>
      </c>
      <c r="E11" s="12">
        <v>8</v>
      </c>
      <c r="F11" s="12">
        <v>3334.2</v>
      </c>
      <c r="G11" s="8">
        <v>160041.6</v>
      </c>
      <c r="H11" s="10">
        <v>80020.8</v>
      </c>
      <c r="I11" s="10">
        <v>48012.48</v>
      </c>
      <c r="J11" s="10">
        <v>32008.32</v>
      </c>
    </row>
    <row r="12" s="1" customFormat="1" ht="24.95" customHeight="1" spans="1:10">
      <c r="A12" s="8"/>
      <c r="B12" s="11"/>
      <c r="C12" s="8"/>
      <c r="D12" s="13" t="s">
        <v>19</v>
      </c>
      <c r="E12" s="13">
        <v>8</v>
      </c>
      <c r="F12" s="13">
        <v>3334.2</v>
      </c>
      <c r="G12" s="13">
        <v>160041.6</v>
      </c>
      <c r="H12" s="14">
        <v>80020.8</v>
      </c>
      <c r="I12" s="14">
        <v>48012.48</v>
      </c>
      <c r="J12" s="14">
        <v>32008.32</v>
      </c>
    </row>
    <row r="13" ht="24.95" customHeight="1" spans="1:10">
      <c r="A13" s="8">
        <v>5</v>
      </c>
      <c r="B13" s="11"/>
      <c r="C13" s="8" t="s">
        <v>47</v>
      </c>
      <c r="D13" s="12" t="s">
        <v>106</v>
      </c>
      <c r="E13" s="12">
        <v>135</v>
      </c>
      <c r="F13" s="12">
        <v>1583</v>
      </c>
      <c r="G13" s="8">
        <v>75984</v>
      </c>
      <c r="H13" s="10">
        <v>37992</v>
      </c>
      <c r="I13" s="10">
        <v>22795.2</v>
      </c>
      <c r="J13" s="10">
        <v>15196.8</v>
      </c>
    </row>
    <row r="14" s="1" customFormat="1" ht="24.95" customHeight="1" spans="1:10">
      <c r="A14" s="8"/>
      <c r="B14" s="11"/>
      <c r="C14" s="8"/>
      <c r="D14" s="13" t="s">
        <v>19</v>
      </c>
      <c r="E14" s="13">
        <v>135</v>
      </c>
      <c r="F14" s="13">
        <v>1583</v>
      </c>
      <c r="G14" s="13">
        <v>75984</v>
      </c>
      <c r="H14" s="14">
        <v>37992</v>
      </c>
      <c r="I14" s="14">
        <v>22795.2</v>
      </c>
      <c r="J14" s="14">
        <v>15196.8</v>
      </c>
    </row>
    <row r="15" ht="24.95" customHeight="1" spans="1:10">
      <c r="A15" s="8">
        <v>6</v>
      </c>
      <c r="B15" s="11"/>
      <c r="C15" s="8" t="s">
        <v>33</v>
      </c>
      <c r="D15" s="16" t="s">
        <v>106</v>
      </c>
      <c r="E15" s="12">
        <v>1</v>
      </c>
      <c r="F15" s="8">
        <v>211</v>
      </c>
      <c r="G15" s="8">
        <f t="shared" ref="G15:G17" si="4">F15*48</f>
        <v>10128</v>
      </c>
      <c r="H15" s="10">
        <f t="shared" ref="H15:H17" si="5">G15*50%</f>
        <v>5064</v>
      </c>
      <c r="I15" s="10">
        <f t="shared" ref="I15:I17" si="6">G15*30%</f>
        <v>3038.4</v>
      </c>
      <c r="J15" s="10">
        <f t="shared" ref="J15:J17" si="7">G15*20%</f>
        <v>2025.6</v>
      </c>
    </row>
    <row r="16" s="1" customFormat="1" ht="24.95" customHeight="1" spans="1:10">
      <c r="A16" s="8"/>
      <c r="B16" s="11"/>
      <c r="C16" s="8"/>
      <c r="D16" s="17" t="s">
        <v>19</v>
      </c>
      <c r="E16" s="15">
        <v>1</v>
      </c>
      <c r="F16" s="13">
        <v>211</v>
      </c>
      <c r="G16" s="13">
        <f t="shared" si="4"/>
        <v>10128</v>
      </c>
      <c r="H16" s="14">
        <f t="shared" si="5"/>
        <v>5064</v>
      </c>
      <c r="I16" s="14">
        <f t="shared" si="6"/>
        <v>3038.4</v>
      </c>
      <c r="J16" s="14">
        <f t="shared" si="7"/>
        <v>2025.6</v>
      </c>
    </row>
    <row r="17" ht="24.95" customHeight="1" spans="1:10">
      <c r="A17" s="8">
        <v>7</v>
      </c>
      <c r="B17" s="11"/>
      <c r="C17" s="8" t="s">
        <v>36</v>
      </c>
      <c r="D17" s="16" t="s">
        <v>106</v>
      </c>
      <c r="E17" s="15">
        <v>1</v>
      </c>
      <c r="F17" s="15">
        <v>4580</v>
      </c>
      <c r="G17" s="8">
        <f t="shared" si="4"/>
        <v>219840</v>
      </c>
      <c r="H17" s="10">
        <f t="shared" si="5"/>
        <v>109920</v>
      </c>
      <c r="I17" s="10">
        <f t="shared" si="6"/>
        <v>65952</v>
      </c>
      <c r="J17" s="10">
        <f t="shared" si="7"/>
        <v>43968</v>
      </c>
    </row>
    <row r="18" s="1" customFormat="1" ht="24.95" customHeight="1" spans="1:10">
      <c r="A18" s="8"/>
      <c r="B18" s="11"/>
      <c r="C18" s="8"/>
      <c r="D18" s="17" t="s">
        <v>19</v>
      </c>
      <c r="E18" s="15">
        <f t="shared" ref="E18:J18" si="8">SUM(E17)</f>
        <v>1</v>
      </c>
      <c r="F18" s="13">
        <f t="shared" si="8"/>
        <v>4580</v>
      </c>
      <c r="G18" s="13">
        <f t="shared" si="8"/>
        <v>219840</v>
      </c>
      <c r="H18" s="14">
        <f t="shared" si="8"/>
        <v>109920</v>
      </c>
      <c r="I18" s="14">
        <f t="shared" si="8"/>
        <v>65952</v>
      </c>
      <c r="J18" s="14">
        <f t="shared" si="8"/>
        <v>43968</v>
      </c>
    </row>
    <row r="19" ht="24.95" customHeight="1" spans="1:10">
      <c r="A19" s="8">
        <v>8</v>
      </c>
      <c r="B19" s="11" t="s">
        <v>48</v>
      </c>
      <c r="C19" s="8" t="s">
        <v>50</v>
      </c>
      <c r="D19" s="12" t="s">
        <v>106</v>
      </c>
      <c r="E19" s="12">
        <v>2</v>
      </c>
      <c r="F19" s="12">
        <v>4383.51</v>
      </c>
      <c r="G19" s="8">
        <v>210408.48</v>
      </c>
      <c r="H19" s="10">
        <v>105204.24</v>
      </c>
      <c r="I19" s="10">
        <v>63122.544</v>
      </c>
      <c r="J19" s="10">
        <v>42081.696</v>
      </c>
    </row>
    <row r="20" s="1" customFormat="1" ht="24.95" customHeight="1" spans="1:10">
      <c r="A20" s="8"/>
      <c r="B20" s="11"/>
      <c r="C20" s="8"/>
      <c r="D20" s="13" t="s">
        <v>19</v>
      </c>
      <c r="E20" s="13">
        <v>2</v>
      </c>
      <c r="F20" s="13">
        <v>4383.51</v>
      </c>
      <c r="G20" s="13">
        <v>210408.48</v>
      </c>
      <c r="H20" s="14">
        <v>105204.24</v>
      </c>
      <c r="I20" s="14">
        <v>63122.544</v>
      </c>
      <c r="J20" s="14">
        <v>42081.696</v>
      </c>
    </row>
    <row r="21" ht="24.95" customHeight="1" spans="1:10">
      <c r="A21" s="8">
        <v>9</v>
      </c>
      <c r="B21" s="11" t="s">
        <v>69</v>
      </c>
      <c r="C21" s="8" t="s">
        <v>70</v>
      </c>
      <c r="D21" s="12" t="s">
        <v>106</v>
      </c>
      <c r="E21" s="8">
        <v>2</v>
      </c>
      <c r="F21" s="8">
        <v>10</v>
      </c>
      <c r="G21" s="8">
        <f>F21*48</f>
        <v>480</v>
      </c>
      <c r="H21" s="10">
        <f>G21*0.5</f>
        <v>240</v>
      </c>
      <c r="I21" s="10">
        <f>G21*0.3</f>
        <v>144</v>
      </c>
      <c r="J21" s="10">
        <f>G21*0.2</f>
        <v>96</v>
      </c>
    </row>
    <row r="22" s="1" customFormat="1" ht="24.95" customHeight="1" spans="1:10">
      <c r="A22" s="8"/>
      <c r="B22" s="11"/>
      <c r="C22" s="8"/>
      <c r="D22" s="13" t="s">
        <v>19</v>
      </c>
      <c r="E22" s="13">
        <v>2</v>
      </c>
      <c r="F22" s="13">
        <v>10</v>
      </c>
      <c r="G22" s="13">
        <f>F22*48</f>
        <v>480</v>
      </c>
      <c r="H22" s="14">
        <f>G22*0.5</f>
        <v>240</v>
      </c>
      <c r="I22" s="14">
        <f>G22*0.3</f>
        <v>144</v>
      </c>
      <c r="J22" s="14">
        <f>G22*0.2</f>
        <v>96</v>
      </c>
    </row>
    <row r="23" ht="24.95" customHeight="1" spans="1:10">
      <c r="A23" s="8">
        <v>10</v>
      </c>
      <c r="B23" s="11"/>
      <c r="C23" s="8" t="s">
        <v>78</v>
      </c>
      <c r="D23" s="12" t="s">
        <v>106</v>
      </c>
      <c r="E23" s="12">
        <v>10</v>
      </c>
      <c r="F23" s="12">
        <v>99</v>
      </c>
      <c r="G23" s="8">
        <v>4752</v>
      </c>
      <c r="H23" s="10">
        <v>2376</v>
      </c>
      <c r="I23" s="10">
        <v>1425.6</v>
      </c>
      <c r="J23" s="10">
        <v>950.4</v>
      </c>
    </row>
    <row r="24" s="1" customFormat="1" ht="24.95" customHeight="1" spans="1:10">
      <c r="A24" s="8"/>
      <c r="B24" s="11"/>
      <c r="C24" s="8"/>
      <c r="D24" s="13" t="s">
        <v>19</v>
      </c>
      <c r="E24" s="13">
        <v>10</v>
      </c>
      <c r="F24" s="13">
        <v>99</v>
      </c>
      <c r="G24" s="13">
        <v>4752</v>
      </c>
      <c r="H24" s="14">
        <v>2376</v>
      </c>
      <c r="I24" s="14">
        <v>1425.6</v>
      </c>
      <c r="J24" s="14">
        <v>950.4</v>
      </c>
    </row>
    <row r="25" s="2" customFormat="1" ht="24.95" customHeight="1" spans="1:10">
      <c r="A25" s="18" t="s">
        <v>108</v>
      </c>
      <c r="B25" s="19"/>
      <c r="C25" s="19"/>
      <c r="D25" s="20"/>
      <c r="E25" s="21">
        <v>215</v>
      </c>
      <c r="F25" s="21">
        <v>18354.21</v>
      </c>
      <c r="G25" s="21">
        <v>881002.08</v>
      </c>
      <c r="H25" s="22">
        <v>440501.04</v>
      </c>
      <c r="I25" s="22">
        <v>264300.62</v>
      </c>
      <c r="J25" s="22">
        <v>176200.42</v>
      </c>
    </row>
  </sheetData>
  <mergeCells count="27">
    <mergeCell ref="A1:J1"/>
    <mergeCell ref="A2:J2"/>
    <mergeCell ref="A3:H3"/>
    <mergeCell ref="A25:D25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B5:B18"/>
    <mergeCell ref="B19:B20"/>
    <mergeCell ref="B21:B2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</mergeCells>
  <pageMargins left="0.551181102362205" right="0.551181102362205" top="0.78740157480315" bottom="0.78740157480315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种植汇总</vt:lpstr>
      <vt:lpstr>养殖汇总</vt:lpstr>
      <vt:lpstr>林果汇总</vt:lpstr>
      <vt:lpstr>葡萄汇总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mazhimei</dc:creator>
  <cp:lastModifiedBy>右眸°　　Remnant</cp:lastModifiedBy>
  <dcterms:created xsi:type="dcterms:W3CDTF">2019-12-24T06:23:00Z</dcterms:created>
  <cp:lastPrinted>2019-12-26T02:25:00Z</cp:lastPrinted>
  <dcterms:modified xsi:type="dcterms:W3CDTF">2019-12-27T01:10:29Z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